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AY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6.p18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6.p59</t>
        </r>
      </text>
    </comment>
    <comment ref="L29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6.2000.p55</t>
        </r>
      </text>
    </comment>
    <comment ref="L32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6.2003.p59</t>
        </r>
      </text>
    </comment>
    <comment ref="L31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6.2002.p53</t>
        </r>
      </text>
    </comment>
    <comment ref="L30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6.2001.p53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<sst xmlns="http://schemas.openxmlformats.org/spreadsheetml/2006/main" count="169" uniqueCount="80">
  <si>
    <t>The Economic Indicators of Shanxi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</si>
  <si>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</si>
  <si>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</si>
  <si>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</si>
  <si>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</si>
  <si>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</si>
  <si>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</si>
  <si>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</si>
  <si>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</si>
  <si>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</si>
  <si>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</si>
  <si>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</si>
  <si>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</si>
  <si>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</si>
  <si>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</si>
  <si>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</si>
  <si>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</si>
  <si>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</si>
  <si>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</si>
  <si>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</si>
  <si>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</si>
  <si>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</si>
  <si>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</si>
  <si>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</si>
  <si>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3. China Statistical yearbook on Investment in Fixed Assets 1997</t>
  </si>
  <si>
    <t>CODE</t>
  </si>
  <si>
    <t>GDP</t>
  </si>
  <si>
    <t>ILAB</t>
  </si>
  <si>
    <t>IOUT</t>
  </si>
  <si>
    <t>SA</t>
  </si>
  <si>
    <t>DL</t>
  </si>
  <si>
    <t>FI</t>
  </si>
  <si>
    <t>SRF</t>
  </si>
  <si>
    <t>OTH</t>
  </si>
  <si>
    <t>SUM</t>
  </si>
  <si>
    <t>4. Statistical yearbook of Shanxi 1998, 1999</t>
  </si>
  <si>
    <t>2. China Statistical yearbook 1997,99</t>
  </si>
  <si>
    <t>LAB</t>
  </si>
  <si>
    <t>2.3 P.39 1999</t>
  </si>
  <si>
    <t>1952=100</t>
  </si>
  <si>
    <t>1.15 P.26 1999</t>
  </si>
  <si>
    <t>1978=100</t>
  </si>
  <si>
    <t>CALCU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</si>
  <si>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</si>
  <si>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</si>
  <si>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</si>
  <si>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</si>
  <si>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</si>
  <si>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</si>
  <si>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</si>
  <si>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</si>
  <si>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</si>
  <si>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p.165 50 yr</t>
  </si>
  <si>
    <t>p.166 50 yr</t>
  </si>
  <si>
    <t>Accumulation last yr=100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</si>
  <si>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</si>
  <si>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</si>
  <si>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</si>
  <si>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</si>
  <si>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</si>
  <si>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</si>
  <si>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</si>
  <si>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</si>
  <si>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</si>
  <si>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</si>
  <si>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1993 yr bk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</si>
  <si>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</si>
  <si>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</si>
  <si>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</si>
  <si>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</si>
  <si>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</si>
  <si>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</si>
  <si>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</si>
  <si>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</si>
  <si>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4. Comprehensive statistical data and materials on 50 years of new China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</si>
  <si>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</si>
  <si>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</si>
  <si>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</si>
  <si>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</si>
  <si>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Shanxi Statistical yearbook 1999-2004</t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</si>
</sst>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#,##0.0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9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01" fontId="0" fillId="0" borderId="0" xfId="0" applyNumberFormat="1" applyFont="1" applyAlignment="1">
      <alignment horizontal="right"/>
    </xf>
    <xf numFmtId="201" fontId="0" fillId="0" borderId="0" xfId="0" applyNumberFormat="1" applyAlignment="1">
      <alignment horizontal="right"/>
    </xf>
    <xf numFmtId="194" fontId="0" fillId="0" borderId="0" xfId="0" applyNumberFormat="1" applyFont="1" applyAlignment="1">
      <alignment horizontal="right"/>
    </xf>
    <xf numFmtId="19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43" fontId="0" fillId="0" borderId="0" xfId="15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43" fontId="0" fillId="3" borderId="0" xfId="0" applyNumberFormat="1" applyFill="1" applyAlignment="1">
      <alignment/>
    </xf>
    <xf numFmtId="43" fontId="0" fillId="2" borderId="0" xfId="15" applyFill="1" applyAlignment="1">
      <alignment/>
    </xf>
    <xf numFmtId="0" fontId="4" fillId="4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9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3" borderId="1" xfId="0" applyNumberFormat="1" applyFill="1" applyBorder="1" applyAlignment="1">
      <alignment/>
    </xf>
    <xf numFmtId="43" fontId="0" fillId="2" borderId="1" xfId="15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zoomScale="75" zoomScaleNormal="75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:IV33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12.8515625" style="0" bestFit="1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</row>
    <row r="4" spans="1:51" ht="12.75">
      <c r="A4" s="1"/>
      <c r="B4" s="1"/>
      <c r="C4" s="1"/>
      <c r="D4" s="1"/>
      <c r="E4" s="2" t="s">
        <v>73</v>
      </c>
      <c r="F4" s="1"/>
      <c r="G4" s="2" t="s">
        <v>73</v>
      </c>
      <c r="H4" s="7" t="s">
        <v>2</v>
      </c>
      <c r="I4" s="7"/>
      <c r="M4" s="1"/>
      <c r="N4" s="1"/>
      <c r="O4" s="1"/>
      <c r="R4" t="s">
        <v>38</v>
      </c>
      <c r="S4" t="s">
        <v>42</v>
      </c>
      <c r="T4" t="s">
        <v>43</v>
      </c>
      <c r="AB4" t="s">
        <v>52</v>
      </c>
      <c r="AD4" t="s">
        <v>68</v>
      </c>
      <c r="AE4" t="s">
        <v>71</v>
      </c>
      <c r="AL4" t="s">
        <v>65</v>
      </c>
      <c r="AQ4" t="s">
        <v>55</v>
      </c>
      <c r="AS4" t="s">
        <v>56</v>
      </c>
      <c r="AX4" t="s">
        <v>53</v>
      </c>
      <c r="AY4" t="s">
        <v>40</v>
      </c>
    </row>
    <row r="5" spans="1:51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R5" t="s">
        <v>37</v>
      </c>
      <c r="S5" t="s">
        <v>41</v>
      </c>
      <c r="T5" s="24"/>
      <c r="U5" s="24" t="s">
        <v>44</v>
      </c>
      <c r="V5" s="25" t="s">
        <v>45</v>
      </c>
      <c r="W5" s="26" t="s">
        <v>46</v>
      </c>
      <c r="X5" s="26" t="s">
        <v>47</v>
      </c>
      <c r="Y5" s="26" t="s">
        <v>48</v>
      </c>
      <c r="Z5" s="27" t="s">
        <v>49</v>
      </c>
      <c r="AA5" s="27" t="s">
        <v>50</v>
      </c>
      <c r="AB5" t="s">
        <v>66</v>
      </c>
      <c r="AC5" t="s">
        <v>67</v>
      </c>
      <c r="AD5" t="s">
        <v>69</v>
      </c>
      <c r="AE5" t="s">
        <v>70</v>
      </c>
      <c r="AF5" t="s">
        <v>72</v>
      </c>
      <c r="AL5" t="s">
        <v>57</v>
      </c>
      <c r="AM5" t="s">
        <v>58</v>
      </c>
      <c r="AN5" t="s">
        <v>59</v>
      </c>
      <c r="AO5" t="s">
        <v>60</v>
      </c>
      <c r="AP5" t="s">
        <v>61</v>
      </c>
      <c r="AQ5" t="s">
        <v>62</v>
      </c>
      <c r="AR5" t="s">
        <v>63</v>
      </c>
      <c r="AS5" t="s">
        <v>64</v>
      </c>
      <c r="AX5" t="s">
        <v>54</v>
      </c>
      <c r="AY5" t="s">
        <v>39</v>
      </c>
    </row>
    <row r="6" spans="1:27" ht="12.75">
      <c r="A6" s="2"/>
      <c r="C6" s="2" t="s">
        <v>15</v>
      </c>
      <c r="D6" s="11" t="s">
        <v>16</v>
      </c>
      <c r="E6" s="11" t="s">
        <v>16</v>
      </c>
      <c r="F6" s="10" t="s">
        <v>17</v>
      </c>
      <c r="G6" s="10" t="s">
        <v>17</v>
      </c>
      <c r="H6" s="10" t="s">
        <v>18</v>
      </c>
      <c r="I6" s="10" t="s">
        <v>19</v>
      </c>
      <c r="J6" s="2" t="s">
        <v>20</v>
      </c>
      <c r="K6" s="2" t="s">
        <v>21</v>
      </c>
      <c r="T6" s="24"/>
      <c r="U6" s="24" t="s">
        <v>51</v>
      </c>
      <c r="V6" s="25"/>
      <c r="W6" s="25"/>
      <c r="X6" s="25"/>
      <c r="Y6" s="25"/>
      <c r="Z6" s="25"/>
      <c r="AA6" s="25"/>
    </row>
    <row r="7" spans="1:27" ht="12.75">
      <c r="A7" s="2" t="s">
        <v>3</v>
      </c>
      <c r="B7" t="s">
        <v>25</v>
      </c>
      <c r="C7" s="2" t="s">
        <v>26</v>
      </c>
      <c r="D7" s="2" t="s">
        <v>27</v>
      </c>
      <c r="E7" s="2"/>
      <c r="F7" s="2" t="s">
        <v>28</v>
      </c>
      <c r="G7" s="2"/>
      <c r="H7" s="2" t="s">
        <v>7</v>
      </c>
      <c r="I7" s="2" t="s">
        <v>8</v>
      </c>
      <c r="J7" s="2" t="s">
        <v>9</v>
      </c>
      <c r="K7" s="2" t="s">
        <v>9</v>
      </c>
      <c r="L7" s="2" t="s">
        <v>29</v>
      </c>
      <c r="M7" s="2" t="s">
        <v>30</v>
      </c>
      <c r="N7" s="2" t="s">
        <v>31</v>
      </c>
      <c r="O7" s="2" t="s">
        <v>32</v>
      </c>
      <c r="P7" s="1" t="s">
        <v>33</v>
      </c>
      <c r="Q7" s="22" t="s">
        <v>34</v>
      </c>
      <c r="T7" s="28"/>
      <c r="U7" s="24"/>
      <c r="V7" s="25"/>
      <c r="W7" s="25"/>
      <c r="X7" s="25"/>
      <c r="Y7" s="25"/>
      <c r="Z7" s="25"/>
      <c r="AA7" s="25"/>
    </row>
    <row r="8" spans="1:51" ht="12.75">
      <c r="A8" s="12">
        <v>1978</v>
      </c>
      <c r="B8" s="2">
        <v>4</v>
      </c>
      <c r="C8" s="13">
        <v>87.99</v>
      </c>
      <c r="D8" s="19"/>
      <c r="E8" s="19"/>
      <c r="F8" s="20">
        <v>106.43</v>
      </c>
      <c r="G8" s="20"/>
      <c r="H8" s="14">
        <v>100</v>
      </c>
      <c r="I8" s="16"/>
      <c r="J8" s="2"/>
      <c r="K8" s="2"/>
      <c r="L8" s="2"/>
      <c r="M8" s="2"/>
      <c r="N8" s="2"/>
      <c r="O8" s="2"/>
      <c r="P8" s="1"/>
      <c r="Q8" s="2"/>
      <c r="R8">
        <v>965.23</v>
      </c>
      <c r="S8" s="23">
        <f aca="true" t="shared" si="0" ref="S8:S28">100*AY8/AY$8</f>
        <v>100</v>
      </c>
      <c r="T8" s="28">
        <f aca="true" t="shared" si="1" ref="T8:T28">C$8/100*S8</f>
        <v>87.99</v>
      </c>
      <c r="U8" s="28">
        <f>C8/T8*100</f>
        <v>100</v>
      </c>
      <c r="V8" s="29"/>
      <c r="W8" s="25"/>
      <c r="X8" s="25"/>
      <c r="Y8" s="25"/>
      <c r="Z8" s="25"/>
      <c r="AA8" s="25"/>
      <c r="AB8">
        <v>33.9255</v>
      </c>
      <c r="AC8" s="31">
        <f>AB8/U8*100</f>
        <v>33.9255</v>
      </c>
      <c r="AD8" s="31"/>
      <c r="AE8" s="31"/>
      <c r="AF8" s="31"/>
      <c r="AG8" s="31"/>
      <c r="AH8" s="31"/>
      <c r="AI8" s="31"/>
      <c r="AJ8" s="31"/>
      <c r="AK8" s="31"/>
      <c r="AL8">
        <v>67.9054</v>
      </c>
      <c r="AN8">
        <v>10.193</v>
      </c>
      <c r="AR8">
        <v>87.9926</v>
      </c>
      <c r="AY8">
        <v>485.1</v>
      </c>
    </row>
    <row r="9" spans="1:51" ht="12.75">
      <c r="A9" s="12">
        <v>1979</v>
      </c>
      <c r="B9" s="2">
        <v>4</v>
      </c>
      <c r="C9" s="21">
        <v>106.43</v>
      </c>
      <c r="D9" s="19"/>
      <c r="E9" s="19"/>
      <c r="F9" s="20">
        <v>120.71</v>
      </c>
      <c r="G9" s="20"/>
      <c r="H9" s="14">
        <v>100.5</v>
      </c>
      <c r="I9" s="16"/>
      <c r="J9" s="2"/>
      <c r="K9" s="2"/>
      <c r="L9" s="2"/>
      <c r="M9" s="2"/>
      <c r="N9" s="2"/>
      <c r="O9" s="2"/>
      <c r="P9" s="1"/>
      <c r="Q9" s="2"/>
      <c r="R9">
        <v>981.1</v>
      </c>
      <c r="S9" s="23">
        <f t="shared" si="0"/>
        <v>109.81240981240983</v>
      </c>
      <c r="T9" s="28">
        <f t="shared" si="1"/>
        <v>96.6239393939394</v>
      </c>
      <c r="U9" s="28">
        <f aca="true" t="shared" si="2" ref="U9:U28">C9/T9*100</f>
        <v>110.14868640998058</v>
      </c>
      <c r="V9" s="29"/>
      <c r="W9" s="25"/>
      <c r="X9" s="25"/>
      <c r="Y9" s="25"/>
      <c r="Z9" s="25"/>
      <c r="AA9" s="25"/>
      <c r="AB9">
        <v>31.9216</v>
      </c>
      <c r="AC9" s="31">
        <f aca="true" t="shared" si="3" ref="AC9:AC28">AB9/U9*100</f>
        <v>28.980463626398347</v>
      </c>
      <c r="AD9" s="31"/>
      <c r="AE9" s="31"/>
      <c r="AF9" s="31"/>
      <c r="AG9" s="31"/>
      <c r="AH9" s="31"/>
      <c r="AI9" s="31"/>
      <c r="AJ9" s="31"/>
      <c r="AK9" s="31"/>
      <c r="AL9">
        <v>85.3771</v>
      </c>
      <c r="AN9">
        <v>10.714</v>
      </c>
      <c r="AR9">
        <v>105.916</v>
      </c>
      <c r="AX9">
        <v>90.8</v>
      </c>
      <c r="AY9">
        <v>532.7</v>
      </c>
    </row>
    <row r="10" spans="1:51" ht="12.75">
      <c r="A10" s="12">
        <v>1980</v>
      </c>
      <c r="B10" s="2">
        <v>4</v>
      </c>
      <c r="C10" s="21">
        <v>108.76</v>
      </c>
      <c r="D10" s="19"/>
      <c r="E10" s="19"/>
      <c r="F10" s="20">
        <v>126.34</v>
      </c>
      <c r="G10" s="20"/>
      <c r="H10" s="14">
        <v>104</v>
      </c>
      <c r="I10" s="16"/>
      <c r="J10" s="2"/>
      <c r="K10" s="2"/>
      <c r="L10" s="2"/>
      <c r="M10" s="2"/>
      <c r="N10" s="2"/>
      <c r="O10" s="2"/>
      <c r="P10" s="1"/>
      <c r="Q10" s="2"/>
      <c r="R10">
        <v>1002.64</v>
      </c>
      <c r="S10" s="23">
        <f t="shared" si="0"/>
        <v>111.99752628324055</v>
      </c>
      <c r="T10" s="28">
        <f t="shared" si="1"/>
        <v>98.54662337662334</v>
      </c>
      <c r="U10" s="28">
        <f t="shared" si="2"/>
        <v>110.36400464411997</v>
      </c>
      <c r="V10" s="29"/>
      <c r="W10" s="25"/>
      <c r="X10" s="25"/>
      <c r="Y10" s="25"/>
      <c r="Z10" s="25"/>
      <c r="AA10" s="25"/>
      <c r="AB10">
        <v>32.7407</v>
      </c>
      <c r="AC10" s="31">
        <f t="shared" si="3"/>
        <v>29.66610364092508</v>
      </c>
      <c r="AD10" s="31"/>
      <c r="AE10" s="31"/>
      <c r="AF10" s="31"/>
      <c r="AG10" s="31"/>
      <c r="AH10" s="31"/>
      <c r="AI10" s="31"/>
      <c r="AJ10" s="31"/>
      <c r="AK10" s="31"/>
      <c r="AL10">
        <v>84.9262</v>
      </c>
      <c r="AN10">
        <v>10.8614</v>
      </c>
      <c r="AR10">
        <v>107.6716</v>
      </c>
      <c r="AX10">
        <v>100.5</v>
      </c>
      <c r="AY10">
        <v>543.3</v>
      </c>
    </row>
    <row r="11" spans="1:51" ht="12.75">
      <c r="A11" s="12">
        <v>1981</v>
      </c>
      <c r="B11" s="2">
        <v>4</v>
      </c>
      <c r="C11" s="21">
        <v>121.71</v>
      </c>
      <c r="D11" s="19">
        <v>163</v>
      </c>
      <c r="E11" s="19"/>
      <c r="F11" s="20">
        <v>128.87</v>
      </c>
      <c r="G11" s="20"/>
      <c r="H11" s="14">
        <v>106.4</v>
      </c>
      <c r="I11" s="16"/>
      <c r="J11" s="2"/>
      <c r="K11" s="2"/>
      <c r="L11" s="2"/>
      <c r="M11" s="2"/>
      <c r="N11" s="2"/>
      <c r="O11" s="2"/>
      <c r="P11" s="1"/>
      <c r="Q11" s="2"/>
      <c r="R11">
        <v>1031.92</v>
      </c>
      <c r="S11" s="23">
        <f t="shared" si="0"/>
        <v>112.90455576169863</v>
      </c>
      <c r="T11" s="28">
        <f t="shared" si="1"/>
        <v>99.34471861471862</v>
      </c>
      <c r="U11" s="28">
        <f t="shared" si="2"/>
        <v>122.51280359655456</v>
      </c>
      <c r="V11" s="29"/>
      <c r="W11" s="25"/>
      <c r="X11" s="25"/>
      <c r="Y11" s="25"/>
      <c r="Z11" s="25"/>
      <c r="AA11" s="25"/>
      <c r="AB11">
        <v>32.9596</v>
      </c>
      <c r="AC11" s="31">
        <f t="shared" si="3"/>
        <v>26.902984041193655</v>
      </c>
      <c r="AD11" s="31"/>
      <c r="AE11" s="31"/>
      <c r="AF11" s="31"/>
      <c r="AG11" s="31"/>
      <c r="AH11" s="31"/>
      <c r="AI11" s="31"/>
      <c r="AJ11" s="31"/>
      <c r="AK11" s="31"/>
      <c r="AL11">
        <v>94.1676</v>
      </c>
      <c r="AN11">
        <v>11.3613</v>
      </c>
      <c r="AR11">
        <v>120.0128</v>
      </c>
      <c r="AX11">
        <v>98.1</v>
      </c>
      <c r="AY11">
        <v>547.7</v>
      </c>
    </row>
    <row r="12" spans="1:51" ht="12.75">
      <c r="A12" s="12">
        <v>1982</v>
      </c>
      <c r="B12" s="2">
        <v>4</v>
      </c>
      <c r="C12" s="21">
        <v>139.22</v>
      </c>
      <c r="D12" s="19">
        <v>169</v>
      </c>
      <c r="E12" s="19"/>
      <c r="F12" s="20">
        <v>141.81</v>
      </c>
      <c r="G12" s="20"/>
      <c r="H12" s="14">
        <v>108.7</v>
      </c>
      <c r="I12" s="16"/>
      <c r="J12" s="2"/>
      <c r="K12" s="2"/>
      <c r="L12" s="2"/>
      <c r="M12" s="2"/>
      <c r="N12" s="2"/>
      <c r="O12" s="2"/>
      <c r="P12" s="1"/>
      <c r="Q12" s="2"/>
      <c r="R12">
        <v>1062.36</v>
      </c>
      <c r="S12" s="23">
        <f t="shared" si="0"/>
        <v>130.50917336631622</v>
      </c>
      <c r="T12" s="28">
        <f t="shared" si="1"/>
        <v>114.83502164502163</v>
      </c>
      <c r="U12" s="28">
        <f t="shared" si="2"/>
        <v>121.23479231828536</v>
      </c>
      <c r="V12" s="29"/>
      <c r="W12" s="25"/>
      <c r="X12" s="25"/>
      <c r="Y12" s="25"/>
      <c r="Z12" s="25"/>
      <c r="AA12" s="25"/>
      <c r="AB12">
        <v>43.2679</v>
      </c>
      <c r="AC12" s="31">
        <f t="shared" si="3"/>
        <v>35.6893422858399</v>
      </c>
      <c r="AD12" s="31"/>
      <c r="AE12" s="31"/>
      <c r="AF12" s="31"/>
      <c r="AG12" s="31"/>
      <c r="AH12" s="31"/>
      <c r="AI12" s="31"/>
      <c r="AJ12" s="31"/>
      <c r="AK12" s="31"/>
      <c r="AL12">
        <v>109.5645</v>
      </c>
      <c r="AN12">
        <v>12.9179</v>
      </c>
      <c r="AR12">
        <v>136.6332</v>
      </c>
      <c r="AX12">
        <v>128.2</v>
      </c>
      <c r="AY12">
        <v>633.1</v>
      </c>
    </row>
    <row r="13" spans="1:51" ht="12.75">
      <c r="A13" s="12">
        <v>1983</v>
      </c>
      <c r="B13" s="2">
        <v>4</v>
      </c>
      <c r="C13" s="21">
        <v>155.06</v>
      </c>
      <c r="D13" s="19">
        <v>172</v>
      </c>
      <c r="E13" s="19"/>
      <c r="F13" s="20">
        <v>166.34</v>
      </c>
      <c r="G13" s="20"/>
      <c r="H13" s="14">
        <v>110.1</v>
      </c>
      <c r="I13" s="16"/>
      <c r="J13" s="2"/>
      <c r="K13" s="2"/>
      <c r="L13" s="2"/>
      <c r="M13" s="2"/>
      <c r="N13" s="2"/>
      <c r="O13" s="2"/>
      <c r="P13" s="1"/>
      <c r="Q13" s="2"/>
      <c r="R13">
        <v>1080.17</v>
      </c>
      <c r="S13" s="23">
        <f t="shared" si="0"/>
        <v>148.6497629354772</v>
      </c>
      <c r="T13" s="28">
        <f t="shared" si="1"/>
        <v>130.7969264069264</v>
      </c>
      <c r="U13" s="28">
        <f t="shared" si="2"/>
        <v>118.550186353453</v>
      </c>
      <c r="V13" s="29"/>
      <c r="W13" s="25"/>
      <c r="X13" s="25"/>
      <c r="Y13" s="25"/>
      <c r="Z13" s="25"/>
      <c r="AA13" s="25"/>
      <c r="AB13">
        <v>54.6509</v>
      </c>
      <c r="AC13" s="31">
        <f t="shared" si="3"/>
        <v>46.099379242695036</v>
      </c>
      <c r="AD13" s="31"/>
      <c r="AE13" s="31"/>
      <c r="AF13" s="31"/>
      <c r="AG13" s="31"/>
      <c r="AH13" s="31"/>
      <c r="AI13" s="31"/>
      <c r="AJ13" s="31"/>
      <c r="AK13" s="31"/>
      <c r="AL13">
        <v>123.7282</v>
      </c>
      <c r="AN13">
        <v>14.5725</v>
      </c>
      <c r="AR13">
        <v>151.5364</v>
      </c>
      <c r="AX13">
        <v>123.5</v>
      </c>
      <c r="AY13">
        <v>721.1</v>
      </c>
    </row>
    <row r="14" spans="1:51" ht="12.75">
      <c r="A14" s="3">
        <v>1984</v>
      </c>
      <c r="B14" s="2">
        <v>4</v>
      </c>
      <c r="C14" s="21">
        <v>197.42</v>
      </c>
      <c r="D14" s="19">
        <v>177</v>
      </c>
      <c r="E14" s="19"/>
      <c r="F14" s="18">
        <v>194.6</v>
      </c>
      <c r="G14" s="18"/>
      <c r="H14" s="15">
        <v>113.3</v>
      </c>
      <c r="I14" s="16"/>
      <c r="J14" s="2"/>
      <c r="K14" s="2"/>
      <c r="R14">
        <v>1116.69</v>
      </c>
      <c r="S14" s="23">
        <f t="shared" si="0"/>
        <v>180.7668521954236</v>
      </c>
      <c r="T14" s="28">
        <f t="shared" si="1"/>
        <v>159.0567532467532</v>
      </c>
      <c r="U14" s="28">
        <f t="shared" si="2"/>
        <v>124.11921906499113</v>
      </c>
      <c r="V14" s="29"/>
      <c r="W14" s="25"/>
      <c r="X14" s="25"/>
      <c r="Y14" s="25"/>
      <c r="Z14" s="25"/>
      <c r="AA14" s="25"/>
      <c r="AB14">
        <v>80.8893</v>
      </c>
      <c r="AC14" s="31">
        <f t="shared" si="3"/>
        <v>65.17064851789381</v>
      </c>
      <c r="AD14" s="31"/>
      <c r="AE14" s="31"/>
      <c r="AF14" s="31"/>
      <c r="AG14" s="31"/>
      <c r="AH14" s="31"/>
      <c r="AI14" s="31"/>
      <c r="AJ14" s="31"/>
      <c r="AK14" s="31"/>
      <c r="AL14">
        <v>152.0746</v>
      </c>
      <c r="AM14" s="30">
        <v>5</v>
      </c>
      <c r="AN14">
        <v>17.9522</v>
      </c>
      <c r="AQ14">
        <f>AL14-AM14+AN14+AO14+AP14</f>
        <v>165.0268</v>
      </c>
      <c r="AR14">
        <v>191.8456</v>
      </c>
      <c r="AS14">
        <f>AR14-AQ14</f>
        <v>26.81879999999998</v>
      </c>
      <c r="AX14">
        <v>139.1</v>
      </c>
      <c r="AY14">
        <v>876.9</v>
      </c>
    </row>
    <row r="15" spans="1:51" ht="12.75">
      <c r="A15" s="3">
        <v>1985</v>
      </c>
      <c r="B15" s="2">
        <v>4</v>
      </c>
      <c r="C15" s="21">
        <v>218.99</v>
      </c>
      <c r="D15" s="19">
        <v>203</v>
      </c>
      <c r="E15" s="4">
        <v>190.5</v>
      </c>
      <c r="F15" s="18">
        <v>237.51</v>
      </c>
      <c r="G15" s="18"/>
      <c r="H15" s="15">
        <v>121.9</v>
      </c>
      <c r="I15" s="17">
        <v>100</v>
      </c>
      <c r="J15" s="4">
        <v>91.69</v>
      </c>
      <c r="K15" s="8">
        <f>SUM(L15:P15)</f>
        <v>91.69</v>
      </c>
      <c r="L15">
        <v>21.23</v>
      </c>
      <c r="M15">
        <v>28.04</v>
      </c>
      <c r="N15" s="4">
        <v>0.21</v>
      </c>
      <c r="O15">
        <v>27.52</v>
      </c>
      <c r="P15" s="4">
        <v>14.69</v>
      </c>
      <c r="Q15">
        <f>SUM(L15:P15)</f>
        <v>91.69</v>
      </c>
      <c r="R15">
        <v>1154.11</v>
      </c>
      <c r="S15" s="23">
        <f t="shared" si="0"/>
        <v>193.58895073180787</v>
      </c>
      <c r="T15" s="28">
        <f t="shared" si="1"/>
        <v>170.33891774891774</v>
      </c>
      <c r="U15" s="28">
        <f t="shared" si="2"/>
        <v>128.56134281820127</v>
      </c>
      <c r="V15" s="29">
        <f aca="true" t="shared" si="4" ref="V15:AA28">L15/$U15*100</f>
        <v>16.513517620939417</v>
      </c>
      <c r="W15" s="29">
        <f t="shared" si="4"/>
        <v>21.81059981588042</v>
      </c>
      <c r="X15" s="29">
        <f t="shared" si="4"/>
        <v>0.16334614698055946</v>
      </c>
      <c r="Y15" s="29">
        <f t="shared" si="4"/>
        <v>21.406123642404747</v>
      </c>
      <c r="Z15" s="29">
        <f t="shared" si="4"/>
        <v>11.426451900687708</v>
      </c>
      <c r="AA15" s="29">
        <f t="shared" si="4"/>
        <v>71.32003912689285</v>
      </c>
      <c r="AB15">
        <v>109.2811</v>
      </c>
      <c r="AC15" s="31">
        <f t="shared" si="3"/>
        <v>85.00307915617724</v>
      </c>
      <c r="AD15" s="31"/>
      <c r="AE15" s="31"/>
      <c r="AF15" s="31"/>
      <c r="AG15" s="31"/>
      <c r="AH15" s="31"/>
      <c r="AI15" s="31"/>
      <c r="AJ15" s="31"/>
      <c r="AK15" s="31"/>
      <c r="AL15">
        <v>172.2222</v>
      </c>
      <c r="AM15" s="30">
        <v>5</v>
      </c>
      <c r="AN15">
        <v>28.5337</v>
      </c>
      <c r="AQ15">
        <f aca="true" t="shared" si="5" ref="AQ15:AQ23">AL15-AM15+AN15+AO15+AP15</f>
        <v>195.7559</v>
      </c>
      <c r="AR15">
        <v>211.3672</v>
      </c>
      <c r="AS15">
        <f aca="true" t="shared" si="6" ref="AS15:AS23">AR15-AQ15</f>
        <v>15.6113</v>
      </c>
      <c r="AX15">
        <v>133</v>
      </c>
      <c r="AY15">
        <v>939.1</v>
      </c>
    </row>
    <row r="16" spans="1:51" ht="12.75">
      <c r="A16" s="3">
        <v>1986</v>
      </c>
      <c r="B16" s="2">
        <v>4</v>
      </c>
      <c r="C16" s="21">
        <v>235.11</v>
      </c>
      <c r="D16" s="19">
        <v>217</v>
      </c>
      <c r="E16" s="4">
        <v>197.7</v>
      </c>
      <c r="F16" s="18">
        <v>261.79</v>
      </c>
      <c r="G16" s="18"/>
      <c r="H16" s="15">
        <v>128.4</v>
      </c>
      <c r="I16" s="17">
        <v>106.4</v>
      </c>
      <c r="J16" s="4">
        <v>97.02</v>
      </c>
      <c r="K16" s="8">
        <f aca="true" t="shared" si="7" ref="K16:K25">SUM(L16:P16)</f>
        <v>97.02999999999999</v>
      </c>
      <c r="L16">
        <v>26.52</v>
      </c>
      <c r="M16" s="4">
        <v>29.67</v>
      </c>
      <c r="N16">
        <v>0.23</v>
      </c>
      <c r="O16" s="4">
        <v>29.12</v>
      </c>
      <c r="P16">
        <v>11.49</v>
      </c>
      <c r="Q16">
        <f aca="true" t="shared" si="8" ref="Q16:Q28">SUM(L16:P16)</f>
        <v>97.02999999999999</v>
      </c>
      <c r="R16">
        <v>1189.46</v>
      </c>
      <c r="S16" s="23">
        <f t="shared" si="0"/>
        <v>206.1842918985776</v>
      </c>
      <c r="T16" s="28">
        <f t="shared" si="1"/>
        <v>181.42155844155843</v>
      </c>
      <c r="U16" s="28">
        <f t="shared" si="2"/>
        <v>129.59319830544632</v>
      </c>
      <c r="V16" s="29">
        <f t="shared" si="4"/>
        <v>20.46403696086993</v>
      </c>
      <c r="W16" s="29">
        <f t="shared" si="4"/>
        <v>22.894720084050185</v>
      </c>
      <c r="X16" s="29">
        <f t="shared" si="4"/>
        <v>0.1774784502639549</v>
      </c>
      <c r="Y16" s="29">
        <f t="shared" si="4"/>
        <v>22.47031509428855</v>
      </c>
      <c r="Z16" s="29">
        <f t="shared" si="4"/>
        <v>8.866206058838442</v>
      </c>
      <c r="AA16" s="29">
        <f t="shared" si="4"/>
        <v>74.87275664831105</v>
      </c>
      <c r="AB16">
        <v>111.9998</v>
      </c>
      <c r="AC16" s="31">
        <f t="shared" si="3"/>
        <v>86.42413449509955</v>
      </c>
      <c r="AD16" s="31"/>
      <c r="AE16" s="31"/>
      <c r="AF16" s="31"/>
      <c r="AG16" s="31"/>
      <c r="AH16" s="31"/>
      <c r="AI16" s="31"/>
      <c r="AJ16" s="31"/>
      <c r="AK16" s="31"/>
      <c r="AL16">
        <v>180.0865</v>
      </c>
      <c r="AM16" s="30">
        <v>5</v>
      </c>
      <c r="AN16">
        <v>30.4088</v>
      </c>
      <c r="AQ16">
        <f t="shared" si="5"/>
        <v>205.4953</v>
      </c>
      <c r="AR16">
        <v>224.6508</v>
      </c>
      <c r="AS16">
        <f t="shared" si="6"/>
        <v>19.155500000000018</v>
      </c>
      <c r="AX16">
        <v>97.3</v>
      </c>
      <c r="AY16">
        <v>1000.2</v>
      </c>
    </row>
    <row r="17" spans="1:51" ht="12.75">
      <c r="A17" s="3">
        <v>1987</v>
      </c>
      <c r="B17" s="2">
        <v>4</v>
      </c>
      <c r="C17" s="21">
        <v>257.23</v>
      </c>
      <c r="D17" s="19">
        <v>222</v>
      </c>
      <c r="E17" s="4">
        <v>203.6</v>
      </c>
      <c r="F17" s="18">
        <v>304.29</v>
      </c>
      <c r="G17" s="18"/>
      <c r="H17" s="15">
        <v>138</v>
      </c>
      <c r="I17" s="17">
        <v>115.4</v>
      </c>
      <c r="J17">
        <v>106.24</v>
      </c>
      <c r="K17" s="8">
        <f t="shared" si="7"/>
        <v>106.24000000000001</v>
      </c>
      <c r="L17">
        <v>20.69</v>
      </c>
      <c r="M17">
        <v>32.49</v>
      </c>
      <c r="N17">
        <v>0.25</v>
      </c>
      <c r="O17">
        <v>31.88</v>
      </c>
      <c r="P17">
        <v>20.93</v>
      </c>
      <c r="Q17">
        <f t="shared" si="8"/>
        <v>106.24000000000001</v>
      </c>
      <c r="R17">
        <v>1223.04</v>
      </c>
      <c r="S17" s="23">
        <f t="shared" si="0"/>
        <v>216.90373118944547</v>
      </c>
      <c r="T17" s="28">
        <f t="shared" si="1"/>
        <v>190.85359307359303</v>
      </c>
      <c r="U17" s="28">
        <f t="shared" si="2"/>
        <v>134.77870437619285</v>
      </c>
      <c r="V17" s="29">
        <f t="shared" si="4"/>
        <v>15.351089844468529</v>
      </c>
      <c r="W17" s="29">
        <f t="shared" si="4"/>
        <v>24.106182167558362</v>
      </c>
      <c r="X17" s="29">
        <f t="shared" si="4"/>
        <v>0.18548924413325918</v>
      </c>
      <c r="Y17" s="29">
        <f t="shared" si="4"/>
        <v>23.65358841187321</v>
      </c>
      <c r="Z17" s="29">
        <f t="shared" si="4"/>
        <v>15.529159518836458</v>
      </c>
      <c r="AA17" s="29">
        <f t="shared" si="4"/>
        <v>78.82550918686982</v>
      </c>
      <c r="AB17">
        <v>129.9493</v>
      </c>
      <c r="AC17" s="31">
        <f t="shared" si="3"/>
        <v>96.41678973058453</v>
      </c>
      <c r="AD17" s="31"/>
      <c r="AE17" s="31"/>
      <c r="AF17" s="31"/>
      <c r="AG17" s="31"/>
      <c r="AH17" s="31"/>
      <c r="AI17" s="31"/>
      <c r="AJ17" s="31"/>
      <c r="AK17" s="31"/>
      <c r="AL17">
        <v>189.0684</v>
      </c>
      <c r="AM17" s="30">
        <v>5</v>
      </c>
      <c r="AN17">
        <v>35.6138</v>
      </c>
      <c r="AQ17">
        <f t="shared" si="5"/>
        <v>219.6822</v>
      </c>
      <c r="AR17">
        <v>243.8611</v>
      </c>
      <c r="AS17">
        <f t="shared" si="6"/>
        <v>24.1789</v>
      </c>
      <c r="AX17">
        <v>107.9</v>
      </c>
      <c r="AY17">
        <v>1052.2</v>
      </c>
    </row>
    <row r="18" spans="1:51" ht="12.75">
      <c r="A18" s="3">
        <v>1988</v>
      </c>
      <c r="B18" s="2">
        <v>4</v>
      </c>
      <c r="C18" s="21">
        <v>316.69</v>
      </c>
      <c r="D18" s="19">
        <v>233</v>
      </c>
      <c r="E18" s="4">
        <v>211.4</v>
      </c>
      <c r="F18" s="18">
        <v>387.21</v>
      </c>
      <c r="G18" s="18"/>
      <c r="H18" s="15">
        <v>167</v>
      </c>
      <c r="I18" s="17">
        <v>140.9</v>
      </c>
      <c r="J18" s="4">
        <v>107.68</v>
      </c>
      <c r="K18" s="8">
        <f t="shared" si="7"/>
        <v>107.68</v>
      </c>
      <c r="L18">
        <v>22.11</v>
      </c>
      <c r="M18" s="4">
        <v>32.93</v>
      </c>
      <c r="N18">
        <v>0.26</v>
      </c>
      <c r="O18">
        <v>32.31</v>
      </c>
      <c r="P18">
        <v>20.07</v>
      </c>
      <c r="Q18">
        <f t="shared" si="8"/>
        <v>107.68</v>
      </c>
      <c r="R18">
        <v>1257.06</v>
      </c>
      <c r="S18" s="23">
        <f t="shared" si="0"/>
        <v>233.82807668521954</v>
      </c>
      <c r="T18" s="28">
        <f t="shared" si="1"/>
        <v>205.74532467532467</v>
      </c>
      <c r="U18" s="28">
        <f t="shared" si="2"/>
        <v>153.92330323896837</v>
      </c>
      <c r="V18" s="29">
        <f t="shared" si="4"/>
        <v>14.364296720993488</v>
      </c>
      <c r="W18" s="29">
        <f t="shared" si="4"/>
        <v>21.393771642800345</v>
      </c>
      <c r="X18" s="29">
        <f t="shared" si="4"/>
        <v>0.16891529386966564</v>
      </c>
      <c r="Y18" s="29">
        <f t="shared" si="4"/>
        <v>20.990973634341913</v>
      </c>
      <c r="Z18" s="29">
        <f t="shared" si="4"/>
        <v>13.038961338323807</v>
      </c>
      <c r="AA18" s="29">
        <f t="shared" si="4"/>
        <v>69.95691863032923</v>
      </c>
      <c r="AB18">
        <v>145.2911</v>
      </c>
      <c r="AC18" s="31">
        <f t="shared" si="3"/>
        <v>94.39188020441145</v>
      </c>
      <c r="AD18" s="31"/>
      <c r="AE18" s="31"/>
      <c r="AF18" s="31"/>
      <c r="AG18" s="31"/>
      <c r="AH18" s="31"/>
      <c r="AI18" s="31"/>
      <c r="AJ18" s="31"/>
      <c r="AK18" s="31"/>
      <c r="AL18">
        <v>233.3426</v>
      </c>
      <c r="AM18" s="30">
        <v>5</v>
      </c>
      <c r="AN18">
        <v>41.7357</v>
      </c>
      <c r="AQ18">
        <f t="shared" si="5"/>
        <v>270.0783</v>
      </c>
      <c r="AR18">
        <v>296.4338</v>
      </c>
      <c r="AS18">
        <f t="shared" si="6"/>
        <v>26.355500000000006</v>
      </c>
      <c r="AX18">
        <v>94.3</v>
      </c>
      <c r="AY18">
        <v>1134.3</v>
      </c>
    </row>
    <row r="19" spans="1:51" ht="12.75">
      <c r="A19" s="3">
        <v>1989</v>
      </c>
      <c r="B19" s="2">
        <v>4</v>
      </c>
      <c r="C19" s="21">
        <v>376.26</v>
      </c>
      <c r="D19" s="20">
        <v>237</v>
      </c>
      <c r="E19" s="4">
        <v>212.9</v>
      </c>
      <c r="F19" s="18">
        <v>487.65</v>
      </c>
      <c r="G19" s="18"/>
      <c r="H19" s="15">
        <v>198.9</v>
      </c>
      <c r="I19" s="17">
        <v>163.9</v>
      </c>
      <c r="J19" s="4">
        <v>107.96</v>
      </c>
      <c r="K19" s="8">
        <f t="shared" si="7"/>
        <v>107.95999999999998</v>
      </c>
      <c r="L19">
        <v>14.73</v>
      </c>
      <c r="M19">
        <v>33.01</v>
      </c>
      <c r="N19">
        <v>0.25</v>
      </c>
      <c r="O19" s="4">
        <v>32.4</v>
      </c>
      <c r="P19">
        <v>27.57</v>
      </c>
      <c r="Q19">
        <f t="shared" si="8"/>
        <v>107.95999999999998</v>
      </c>
      <c r="R19">
        <v>1281.69</v>
      </c>
      <c r="S19" s="23">
        <f t="shared" si="0"/>
        <v>245.96990311276025</v>
      </c>
      <c r="T19" s="28">
        <f t="shared" si="1"/>
        <v>216.4289177489177</v>
      </c>
      <c r="U19" s="28">
        <f t="shared" si="2"/>
        <v>173.84922676391358</v>
      </c>
      <c r="V19" s="29">
        <f t="shared" si="4"/>
        <v>8.472859082659753</v>
      </c>
      <c r="W19" s="29">
        <f t="shared" si="4"/>
        <v>18.987717469015504</v>
      </c>
      <c r="X19" s="29">
        <f t="shared" si="4"/>
        <v>0.14380276786591567</v>
      </c>
      <c r="Y19" s="29">
        <f t="shared" si="4"/>
        <v>18.63683871542267</v>
      </c>
      <c r="Z19" s="29">
        <f t="shared" si="4"/>
        <v>15.858569240253182</v>
      </c>
      <c r="AA19" s="29">
        <f t="shared" si="4"/>
        <v>62.09978727521701</v>
      </c>
      <c r="AB19">
        <v>165.8872</v>
      </c>
      <c r="AC19" s="31">
        <f t="shared" si="3"/>
        <v>95.42015405410692</v>
      </c>
      <c r="AD19" s="31"/>
      <c r="AE19" s="31"/>
      <c r="AF19" s="31"/>
      <c r="AG19" s="31"/>
      <c r="AH19" s="31"/>
      <c r="AI19" s="31"/>
      <c r="AJ19" s="31"/>
      <c r="AK19" s="31"/>
      <c r="AL19">
        <v>278.9947</v>
      </c>
      <c r="AM19">
        <v>5.5298</v>
      </c>
      <c r="AN19">
        <v>50.0783</v>
      </c>
      <c r="AQ19">
        <f t="shared" si="5"/>
        <v>323.5432</v>
      </c>
      <c r="AR19">
        <v>350.0841</v>
      </c>
      <c r="AS19">
        <f t="shared" si="6"/>
        <v>26.540899999999965</v>
      </c>
      <c r="AX19">
        <v>99.2</v>
      </c>
      <c r="AY19">
        <v>1193.2</v>
      </c>
    </row>
    <row r="20" spans="1:51" ht="12.75">
      <c r="A20" s="3">
        <v>1990</v>
      </c>
      <c r="B20" s="2">
        <v>4</v>
      </c>
      <c r="C20" s="21">
        <v>429.27</v>
      </c>
      <c r="D20" s="19">
        <v>243</v>
      </c>
      <c r="E20" s="4">
        <v>218.1</v>
      </c>
      <c r="F20" s="18">
        <v>538.39</v>
      </c>
      <c r="G20" s="18"/>
      <c r="H20" s="15">
        <v>203.1</v>
      </c>
      <c r="I20" s="17">
        <v>166.4</v>
      </c>
      <c r="J20">
        <v>123.41</v>
      </c>
      <c r="K20" s="8">
        <f t="shared" si="7"/>
        <v>123.41</v>
      </c>
      <c r="L20">
        <v>13.91</v>
      </c>
      <c r="M20" s="4">
        <v>37.74</v>
      </c>
      <c r="N20" s="4">
        <v>2.91</v>
      </c>
      <c r="O20">
        <v>37.03</v>
      </c>
      <c r="P20">
        <v>31.82</v>
      </c>
      <c r="Q20">
        <f t="shared" si="8"/>
        <v>123.41</v>
      </c>
      <c r="R20">
        <v>1304.01</v>
      </c>
      <c r="S20" s="23">
        <f t="shared" si="0"/>
        <v>258.2766439909297</v>
      </c>
      <c r="T20" s="28">
        <f t="shared" si="1"/>
        <v>227.25761904761902</v>
      </c>
      <c r="U20" s="28">
        <f t="shared" si="2"/>
        <v>188.8913567778125</v>
      </c>
      <c r="V20" s="29">
        <f t="shared" si="4"/>
        <v>7.364021433951547</v>
      </c>
      <c r="W20" s="29">
        <f t="shared" si="4"/>
        <v>19.97973895883044</v>
      </c>
      <c r="X20" s="29">
        <f t="shared" si="4"/>
        <v>1.5405681073184043</v>
      </c>
      <c r="Y20" s="29">
        <f t="shared" si="4"/>
        <v>19.603861516838663</v>
      </c>
      <c r="Z20" s="29">
        <f t="shared" si="4"/>
        <v>16.845662259406055</v>
      </c>
      <c r="AA20" s="29">
        <f t="shared" si="4"/>
        <v>65.33385227634511</v>
      </c>
      <c r="AB20">
        <v>186.9938</v>
      </c>
      <c r="AC20" s="31">
        <f t="shared" si="3"/>
        <v>98.9954242427066</v>
      </c>
      <c r="AD20" s="31"/>
      <c r="AE20" s="31"/>
      <c r="AF20" s="31"/>
      <c r="AG20" s="31"/>
      <c r="AH20" s="31"/>
      <c r="AI20" s="31"/>
      <c r="AJ20" s="31"/>
      <c r="AK20" s="31"/>
      <c r="AL20">
        <v>315.9083</v>
      </c>
      <c r="AM20">
        <v>5.6812</v>
      </c>
      <c r="AN20">
        <v>53.64</v>
      </c>
      <c r="AQ20">
        <f t="shared" si="5"/>
        <v>363.8671</v>
      </c>
      <c r="AR20">
        <v>398.2405</v>
      </c>
      <c r="AS20">
        <f t="shared" si="6"/>
        <v>34.373400000000004</v>
      </c>
      <c r="AX20">
        <v>109.5</v>
      </c>
      <c r="AY20">
        <v>1252.9</v>
      </c>
    </row>
    <row r="21" spans="1:51" ht="12.75">
      <c r="A21" s="3">
        <v>1991</v>
      </c>
      <c r="B21" s="2">
        <v>4</v>
      </c>
      <c r="C21" s="21">
        <v>468.51</v>
      </c>
      <c r="D21" s="19">
        <v>244</v>
      </c>
      <c r="E21" s="4">
        <v>224.5</v>
      </c>
      <c r="F21" s="18">
        <v>601.45</v>
      </c>
      <c r="G21" s="18"/>
      <c r="H21" s="15">
        <v>211</v>
      </c>
      <c r="I21" s="17">
        <v>176.7</v>
      </c>
      <c r="J21" s="4">
        <v>149.52</v>
      </c>
      <c r="K21" s="8">
        <f t="shared" si="7"/>
        <v>149.52</v>
      </c>
      <c r="L21" s="4">
        <v>14.77</v>
      </c>
      <c r="M21" s="4">
        <v>45.73</v>
      </c>
      <c r="N21">
        <v>3.53</v>
      </c>
      <c r="O21">
        <v>44.86</v>
      </c>
      <c r="P21" s="4">
        <v>40.63</v>
      </c>
      <c r="Q21">
        <f t="shared" si="8"/>
        <v>149.52</v>
      </c>
      <c r="R21">
        <v>1332.15</v>
      </c>
      <c r="S21" s="23">
        <f t="shared" si="0"/>
        <v>269.1197691197691</v>
      </c>
      <c r="T21" s="28">
        <f t="shared" si="1"/>
        <v>236.7984848484848</v>
      </c>
      <c r="U21" s="28">
        <f t="shared" si="2"/>
        <v>197.85177270022461</v>
      </c>
      <c r="V21" s="29">
        <f t="shared" si="4"/>
        <v>7.4651845664171965</v>
      </c>
      <c r="W21" s="29">
        <f t="shared" si="4"/>
        <v>23.11326270969928</v>
      </c>
      <c r="X21" s="29">
        <f t="shared" si="4"/>
        <v>1.7841639485072918</v>
      </c>
      <c r="Y21" s="29">
        <f t="shared" si="4"/>
        <v>22.67353958357992</v>
      </c>
      <c r="Z21" s="29">
        <f t="shared" si="4"/>
        <v>20.53557541865475</v>
      </c>
      <c r="AA21" s="29">
        <f t="shared" si="4"/>
        <v>75.57172622685844</v>
      </c>
      <c r="AB21">
        <v>176.6658</v>
      </c>
      <c r="AC21" s="31">
        <f t="shared" si="3"/>
        <v>89.29199753376757</v>
      </c>
      <c r="AD21" s="31"/>
      <c r="AE21" s="31"/>
      <c r="AF21" s="31"/>
      <c r="AG21" s="31"/>
      <c r="AH21" s="31"/>
      <c r="AI21" s="31"/>
      <c r="AJ21" s="31"/>
      <c r="AK21" s="31"/>
      <c r="AL21">
        <v>333.9837</v>
      </c>
      <c r="AM21">
        <v>6.7882</v>
      </c>
      <c r="AN21">
        <v>55.2865</v>
      </c>
      <c r="AQ21">
        <f t="shared" si="5"/>
        <v>382.48199999999997</v>
      </c>
      <c r="AR21">
        <v>430.054</v>
      </c>
      <c r="AS21">
        <f t="shared" si="6"/>
        <v>47.572</v>
      </c>
      <c r="AX21">
        <v>87.7</v>
      </c>
      <c r="AY21">
        <v>1305.5</v>
      </c>
    </row>
    <row r="22" spans="1:51" ht="12.75">
      <c r="A22" s="3">
        <v>1992</v>
      </c>
      <c r="B22" s="2">
        <v>4</v>
      </c>
      <c r="C22" s="21">
        <v>570.12</v>
      </c>
      <c r="D22" s="19">
        <v>254</v>
      </c>
      <c r="E22" s="4">
        <v>229.1</v>
      </c>
      <c r="F22" s="18">
        <v>744.11</v>
      </c>
      <c r="G22" s="18"/>
      <c r="H22" s="15">
        <v>224.2</v>
      </c>
      <c r="I22" s="17">
        <v>192.8</v>
      </c>
      <c r="J22" s="4">
        <v>172.79</v>
      </c>
      <c r="K22" s="8">
        <f t="shared" si="7"/>
        <v>172.79</v>
      </c>
      <c r="L22" s="4">
        <v>13.51</v>
      </c>
      <c r="M22">
        <v>63.12</v>
      </c>
      <c r="N22" s="4">
        <v>5.7</v>
      </c>
      <c r="O22">
        <v>70.92</v>
      </c>
      <c r="P22">
        <v>19.54</v>
      </c>
      <c r="Q22">
        <f t="shared" si="8"/>
        <v>172.79</v>
      </c>
      <c r="R22">
        <v>1363.78</v>
      </c>
      <c r="S22" s="23">
        <f t="shared" si="0"/>
        <v>306.26674912389194</v>
      </c>
      <c r="T22" s="28">
        <f t="shared" si="1"/>
        <v>269.48411255411247</v>
      </c>
      <c r="U22" s="28">
        <f t="shared" si="2"/>
        <v>211.55978161255047</v>
      </c>
      <c r="V22" s="29">
        <f t="shared" si="4"/>
        <v>6.385901846288604</v>
      </c>
      <c r="W22" s="29">
        <f t="shared" si="4"/>
        <v>29.83553845579102</v>
      </c>
      <c r="X22" s="29">
        <f t="shared" si="4"/>
        <v>2.6942739099811286</v>
      </c>
      <c r="Y22" s="29">
        <f t="shared" si="4"/>
        <v>33.5224395957652</v>
      </c>
      <c r="Z22" s="29">
        <f t="shared" si="4"/>
        <v>9.23616003526864</v>
      </c>
      <c r="AA22" s="29">
        <f t="shared" si="4"/>
        <v>81.6743138430946</v>
      </c>
      <c r="AB22">
        <v>235.3264</v>
      </c>
      <c r="AC22" s="31">
        <f t="shared" si="3"/>
        <v>111.23399646487422</v>
      </c>
      <c r="AD22" s="31"/>
      <c r="AE22" s="31"/>
      <c r="AF22" s="31"/>
      <c r="AG22" s="31"/>
      <c r="AH22" s="31"/>
      <c r="AI22" s="31"/>
      <c r="AJ22" s="31"/>
      <c r="AK22" s="31"/>
      <c r="AL22">
        <v>406.0508</v>
      </c>
      <c r="AM22">
        <v>2.9975</v>
      </c>
      <c r="AN22">
        <v>61.5584</v>
      </c>
      <c r="AQ22">
        <f t="shared" si="5"/>
        <v>464.6117</v>
      </c>
      <c r="AR22">
        <v>518.1838</v>
      </c>
      <c r="AS22">
        <f t="shared" si="6"/>
        <v>53.572100000000034</v>
      </c>
      <c r="AX22">
        <v>113.4</v>
      </c>
      <c r="AY22">
        <v>1485.7</v>
      </c>
    </row>
    <row r="23" spans="1:51" ht="12.75">
      <c r="A23" s="3">
        <v>1993</v>
      </c>
      <c r="B23" s="2">
        <v>4</v>
      </c>
      <c r="C23" s="21">
        <v>704.63</v>
      </c>
      <c r="D23" s="19">
        <v>268</v>
      </c>
      <c r="E23" s="4">
        <v>232.9</v>
      </c>
      <c r="F23" s="18">
        <v>1095.32</v>
      </c>
      <c r="G23" s="18"/>
      <c r="H23" s="15">
        <v>253.6</v>
      </c>
      <c r="I23" s="17">
        <v>223.8</v>
      </c>
      <c r="J23" s="4">
        <v>251.26</v>
      </c>
      <c r="K23" s="8">
        <f t="shared" si="7"/>
        <v>251.26</v>
      </c>
      <c r="L23">
        <v>14.87</v>
      </c>
      <c r="M23" s="4">
        <v>74.7</v>
      </c>
      <c r="N23" s="4">
        <v>9.19</v>
      </c>
      <c r="O23" s="4">
        <v>130.7</v>
      </c>
      <c r="P23" s="4">
        <v>21.8</v>
      </c>
      <c r="Q23">
        <f t="shared" si="8"/>
        <v>251.26</v>
      </c>
      <c r="R23">
        <v>1383.56</v>
      </c>
      <c r="S23" s="23">
        <f t="shared" si="0"/>
        <v>343.6198721913008</v>
      </c>
      <c r="T23" s="28">
        <f t="shared" si="1"/>
        <v>302.3511255411255</v>
      </c>
      <c r="U23" s="28">
        <f t="shared" si="2"/>
        <v>233.0502321560423</v>
      </c>
      <c r="V23" s="29">
        <f t="shared" si="4"/>
        <v>6.380598664258599</v>
      </c>
      <c r="W23" s="29">
        <f t="shared" si="4"/>
        <v>32.05317553598637</v>
      </c>
      <c r="X23" s="29">
        <f t="shared" si="4"/>
        <v>3.9433558658060877</v>
      </c>
      <c r="Y23" s="29">
        <f t="shared" si="4"/>
        <v>56.082329886926615</v>
      </c>
      <c r="Z23" s="29">
        <f t="shared" si="4"/>
        <v>9.354206515187457</v>
      </c>
      <c r="AA23" s="29">
        <f t="shared" si="4"/>
        <v>107.81366646816512</v>
      </c>
      <c r="AB23">
        <v>313.4987</v>
      </c>
      <c r="AC23" s="31">
        <f t="shared" si="3"/>
        <v>134.51979734141273</v>
      </c>
      <c r="AD23" s="31">
        <v>104.2</v>
      </c>
      <c r="AE23" s="31">
        <f aca="true" t="shared" si="9" ref="AE23:AE33">AD23/$U23*100</f>
        <v>44.71139077442811</v>
      </c>
      <c r="AF23" s="31">
        <f aca="true" t="shared" si="10" ref="AF23:AF28">AC23-AE23</f>
        <v>89.80840656698462</v>
      </c>
      <c r="AG23" s="31"/>
      <c r="AH23" s="31"/>
      <c r="AI23" s="31"/>
      <c r="AJ23" s="31"/>
      <c r="AK23" s="31"/>
      <c r="AQ23">
        <f t="shared" si="5"/>
        <v>0</v>
      </c>
      <c r="AS23">
        <f t="shared" si="6"/>
        <v>0</v>
      </c>
      <c r="AX23">
        <v>203</v>
      </c>
      <c r="AY23">
        <v>1666.9</v>
      </c>
    </row>
    <row r="24" spans="1:51" ht="12.75">
      <c r="A24" s="3">
        <v>1994</v>
      </c>
      <c r="B24" s="2">
        <v>4</v>
      </c>
      <c r="C24" s="21">
        <v>853.77</v>
      </c>
      <c r="D24" s="19">
        <v>262</v>
      </c>
      <c r="E24" s="4">
        <v>234.8</v>
      </c>
      <c r="F24" s="18">
        <v>1437.44</v>
      </c>
      <c r="G24" s="18"/>
      <c r="H24" s="15">
        <v>308.4</v>
      </c>
      <c r="I24" s="17">
        <v>281.8</v>
      </c>
      <c r="J24" s="4">
        <v>290.9</v>
      </c>
      <c r="K24" s="8">
        <f t="shared" si="7"/>
        <v>290.89</v>
      </c>
      <c r="L24">
        <v>15.03</v>
      </c>
      <c r="M24">
        <v>77.04</v>
      </c>
      <c r="N24">
        <v>9.31</v>
      </c>
      <c r="O24">
        <v>166.07</v>
      </c>
      <c r="P24">
        <v>23.44</v>
      </c>
      <c r="Q24">
        <f t="shared" si="8"/>
        <v>290.89</v>
      </c>
      <c r="R24">
        <v>1403.76</v>
      </c>
      <c r="S24" s="23">
        <f t="shared" si="0"/>
        <v>375.92249020820447</v>
      </c>
      <c r="T24" s="28">
        <f t="shared" si="1"/>
        <v>330.7741991341991</v>
      </c>
      <c r="U24" s="28">
        <f t="shared" si="2"/>
        <v>258.11263461138793</v>
      </c>
      <c r="V24" s="29">
        <f t="shared" si="4"/>
        <v>5.823039241232431</v>
      </c>
      <c r="W24" s="29">
        <f t="shared" si="4"/>
        <v>29.84743467362252</v>
      </c>
      <c r="X24" s="29">
        <f t="shared" si="4"/>
        <v>3.6069524508232824</v>
      </c>
      <c r="Y24" s="29">
        <f t="shared" si="4"/>
        <v>64.34012819637191</v>
      </c>
      <c r="Z24" s="29">
        <f t="shared" si="4"/>
        <v>9.081306707550779</v>
      </c>
      <c r="AA24" s="29">
        <f t="shared" si="4"/>
        <v>112.69886126960091</v>
      </c>
      <c r="AB24">
        <v>385.7111</v>
      </c>
      <c r="AC24" s="31">
        <f t="shared" si="3"/>
        <v>149.43518769653534</v>
      </c>
      <c r="AD24" s="31">
        <v>108.4</v>
      </c>
      <c r="AE24" s="31">
        <f t="shared" si="9"/>
        <v>41.99716924481673</v>
      </c>
      <c r="AF24" s="31">
        <f t="shared" si="10"/>
        <v>107.4380184517186</v>
      </c>
      <c r="AG24" s="31"/>
      <c r="AH24" s="31"/>
      <c r="AI24" s="31"/>
      <c r="AJ24" s="31"/>
      <c r="AK24" s="31"/>
      <c r="AX24">
        <v>110.1</v>
      </c>
      <c r="AY24">
        <v>1823.6</v>
      </c>
    </row>
    <row r="25" spans="1:51" ht="12.75">
      <c r="A25" s="3">
        <v>1995</v>
      </c>
      <c r="B25" s="2">
        <v>4</v>
      </c>
      <c r="C25" s="21">
        <v>1092.48</v>
      </c>
      <c r="D25" s="19">
        <v>435.9</v>
      </c>
      <c r="E25" s="4">
        <v>227.5</v>
      </c>
      <c r="F25" s="18">
        <v>1839.11</v>
      </c>
      <c r="G25" s="18"/>
      <c r="H25" s="15">
        <v>356.5</v>
      </c>
      <c r="I25" s="17">
        <v>328.9</v>
      </c>
      <c r="J25" s="4">
        <v>295.56</v>
      </c>
      <c r="K25" s="8">
        <f t="shared" si="7"/>
        <v>295.55999999999995</v>
      </c>
      <c r="L25">
        <v>11.49</v>
      </c>
      <c r="M25" s="4">
        <v>77.23</v>
      </c>
      <c r="N25" s="4">
        <v>11.5</v>
      </c>
      <c r="O25" s="4">
        <v>175.31</v>
      </c>
      <c r="P25" s="4">
        <v>20.03</v>
      </c>
      <c r="Q25">
        <f t="shared" si="8"/>
        <v>295.55999999999995</v>
      </c>
      <c r="R25">
        <v>1424.52</v>
      </c>
      <c r="S25" s="23">
        <f t="shared" si="0"/>
        <v>417.64584621727477</v>
      </c>
      <c r="T25" s="28">
        <f t="shared" si="1"/>
        <v>367.48658008658003</v>
      </c>
      <c r="U25" s="28">
        <f t="shared" si="2"/>
        <v>297.28432525144484</v>
      </c>
      <c r="V25" s="29">
        <f t="shared" si="4"/>
        <v>3.864986823735725</v>
      </c>
      <c r="W25" s="29">
        <f t="shared" si="4"/>
        <v>25.978497162498698</v>
      </c>
      <c r="X25" s="29">
        <f t="shared" si="4"/>
        <v>3.8683506068721356</v>
      </c>
      <c r="Y25" s="29">
        <f t="shared" si="4"/>
        <v>58.9704821644134</v>
      </c>
      <c r="Z25" s="29">
        <f t="shared" si="4"/>
        <v>6.737657622230338</v>
      </c>
      <c r="AA25" s="29">
        <f t="shared" si="4"/>
        <v>99.41997437975027</v>
      </c>
      <c r="AB25">
        <v>412.4206</v>
      </c>
      <c r="AC25" s="31">
        <f t="shared" si="3"/>
        <v>138.72934593883218</v>
      </c>
      <c r="AD25" s="31">
        <v>134.635</v>
      </c>
      <c r="AE25" s="31">
        <f t="shared" si="9"/>
        <v>45.28829425706347</v>
      </c>
      <c r="AF25" s="31">
        <f t="shared" si="10"/>
        <v>93.44105168176871</v>
      </c>
      <c r="AG25" s="31"/>
      <c r="AH25" s="31"/>
      <c r="AI25" s="31"/>
      <c r="AJ25" s="31"/>
      <c r="AK25" s="31"/>
      <c r="AX25">
        <v>104.1</v>
      </c>
      <c r="AY25">
        <v>2026</v>
      </c>
    </row>
    <row r="26" spans="1:51" ht="12.75">
      <c r="A26" s="3">
        <v>1996</v>
      </c>
      <c r="B26" s="2">
        <v>4</v>
      </c>
      <c r="C26" s="21">
        <v>1308.01</v>
      </c>
      <c r="D26" s="19">
        <v>434.8</v>
      </c>
      <c r="E26" s="4">
        <v>225.4</v>
      </c>
      <c r="F26" s="18">
        <v>2055.11</v>
      </c>
      <c r="G26" s="18"/>
      <c r="H26" s="15">
        <v>378.6</v>
      </c>
      <c r="I26" s="17">
        <v>356.2</v>
      </c>
      <c r="J26" s="4">
        <v>311.77</v>
      </c>
      <c r="K26" s="9">
        <v>255.94</v>
      </c>
      <c r="L26" s="9">
        <v>6.59</v>
      </c>
      <c r="M26" s="4">
        <v>72.66</v>
      </c>
      <c r="N26" s="4">
        <v>8.36</v>
      </c>
      <c r="O26">
        <v>139.29</v>
      </c>
      <c r="P26">
        <v>29.04</v>
      </c>
      <c r="Q26">
        <f t="shared" si="8"/>
        <v>255.93999999999997</v>
      </c>
      <c r="R26">
        <v>1441.2</v>
      </c>
      <c r="S26" s="23">
        <f t="shared" si="0"/>
        <v>463.5951350237064</v>
      </c>
      <c r="T26" s="28">
        <f t="shared" si="1"/>
        <v>407.9173593073592</v>
      </c>
      <c r="U26" s="28">
        <f t="shared" si="2"/>
        <v>320.655635303433</v>
      </c>
      <c r="V26" s="29">
        <f t="shared" si="4"/>
        <v>2.055164255499191</v>
      </c>
      <c r="W26" s="29">
        <f t="shared" si="4"/>
        <v>22.659823187340095</v>
      </c>
      <c r="X26" s="29">
        <f t="shared" si="4"/>
        <v>2.6071582968092923</v>
      </c>
      <c r="Y26" s="29">
        <f t="shared" si="4"/>
        <v>43.43912430174239</v>
      </c>
      <c r="Z26" s="29">
        <f t="shared" si="4"/>
        <v>9.056444609969121</v>
      </c>
      <c r="AA26" s="29">
        <f t="shared" si="4"/>
        <v>79.81771465136008</v>
      </c>
      <c r="AB26">
        <v>487.647</v>
      </c>
      <c r="AC26" s="31">
        <f t="shared" si="3"/>
        <v>152.0781007134164</v>
      </c>
      <c r="AD26" s="31">
        <v>160.87</v>
      </c>
      <c r="AE26" s="31">
        <f t="shared" si="9"/>
        <v>50.169085551161594</v>
      </c>
      <c r="AF26" s="31">
        <f t="shared" si="10"/>
        <v>101.9090151622548</v>
      </c>
      <c r="AG26" s="31"/>
      <c r="AH26" s="31"/>
      <c r="AI26" s="31"/>
      <c r="AJ26" s="31"/>
      <c r="AK26" s="31"/>
      <c r="AX26">
        <v>112</v>
      </c>
      <c r="AY26">
        <v>2248.9</v>
      </c>
    </row>
    <row r="27" spans="1:51" ht="12.75">
      <c r="A27" s="3">
        <v>1997</v>
      </c>
      <c r="B27" s="2">
        <v>4</v>
      </c>
      <c r="C27" s="21">
        <v>1480.13</v>
      </c>
      <c r="D27" s="19">
        <v>427.2</v>
      </c>
      <c r="E27" s="4">
        <v>217</v>
      </c>
      <c r="F27" s="18">
        <v>2351</v>
      </c>
      <c r="G27" s="18"/>
      <c r="H27" s="9">
        <v>383.7</v>
      </c>
      <c r="I27" s="17">
        <v>367.2</v>
      </c>
      <c r="J27" s="4">
        <v>398.39</v>
      </c>
      <c r="K27" s="4">
        <v>398.36</v>
      </c>
      <c r="L27">
        <v>10.25</v>
      </c>
      <c r="M27">
        <v>118.56</v>
      </c>
      <c r="N27">
        <v>15.64</v>
      </c>
      <c r="O27">
        <v>203.6</v>
      </c>
      <c r="P27">
        <v>50.31</v>
      </c>
      <c r="Q27">
        <f t="shared" si="8"/>
        <v>398.35999999999996</v>
      </c>
      <c r="R27">
        <v>1439.36</v>
      </c>
      <c r="S27" s="23">
        <f t="shared" si="0"/>
        <v>512.2655122655123</v>
      </c>
      <c r="T27" s="28">
        <f t="shared" si="1"/>
        <v>450.7424242424242</v>
      </c>
      <c r="U27" s="28">
        <f t="shared" si="2"/>
        <v>328.3760126390804</v>
      </c>
      <c r="V27" s="29">
        <f t="shared" si="4"/>
        <v>3.1214216646408404</v>
      </c>
      <c r="W27" s="29">
        <f t="shared" si="4"/>
        <v>36.10495146925054</v>
      </c>
      <c r="X27" s="29">
        <f t="shared" si="4"/>
        <v>4.762832666827585</v>
      </c>
      <c r="Y27" s="29">
        <f t="shared" si="4"/>
        <v>62.0020927727683</v>
      </c>
      <c r="Z27" s="29">
        <f t="shared" si="4"/>
        <v>15.320851116885922</v>
      </c>
      <c r="AA27" s="29">
        <f t="shared" si="4"/>
        <v>121.31214969037319</v>
      </c>
      <c r="AB27">
        <v>570.1054</v>
      </c>
      <c r="AC27" s="31">
        <f t="shared" si="3"/>
        <v>173.61359479890072</v>
      </c>
      <c r="AD27" s="31">
        <v>176.23</v>
      </c>
      <c r="AE27" s="31">
        <f t="shared" si="9"/>
        <v>53.66713560582003</v>
      </c>
      <c r="AF27" s="31">
        <f t="shared" si="10"/>
        <v>119.9464591930807</v>
      </c>
      <c r="AG27" s="31"/>
      <c r="AH27" s="31"/>
      <c r="AI27" s="31"/>
      <c r="AJ27" s="31"/>
      <c r="AK27" s="31"/>
      <c r="AX27">
        <v>114.1</v>
      </c>
      <c r="AY27">
        <v>2485</v>
      </c>
    </row>
    <row r="28" spans="1:51" s="40" customFormat="1" ht="12.75">
      <c r="A28" s="32">
        <v>1998</v>
      </c>
      <c r="B28" s="33">
        <v>4</v>
      </c>
      <c r="C28" s="34">
        <v>1601.07</v>
      </c>
      <c r="D28" s="35">
        <v>373.1</v>
      </c>
      <c r="E28" s="36">
        <v>175.6</v>
      </c>
      <c r="F28" s="37">
        <v>2318.49</v>
      </c>
      <c r="G28" s="36">
        <v>1106.72</v>
      </c>
      <c r="H28" s="38">
        <v>372.2</v>
      </c>
      <c r="I28" s="39">
        <v>362.1</v>
      </c>
      <c r="J28" s="36">
        <v>534.68</v>
      </c>
      <c r="K28" s="36">
        <v>534.66</v>
      </c>
      <c r="L28" s="40">
        <v>17.75</v>
      </c>
      <c r="M28" s="40">
        <v>155.26</v>
      </c>
      <c r="N28" s="40">
        <v>37.53</v>
      </c>
      <c r="O28" s="40">
        <v>248.38</v>
      </c>
      <c r="P28" s="40">
        <v>75.94</v>
      </c>
      <c r="Q28" s="40">
        <f t="shared" si="8"/>
        <v>534.8599999999999</v>
      </c>
      <c r="R28" s="40">
        <v>1398.32</v>
      </c>
      <c r="S28" s="41">
        <f t="shared" si="0"/>
        <v>558.3797155225726</v>
      </c>
      <c r="T28" s="42">
        <f t="shared" si="1"/>
        <v>491.3183116883116</v>
      </c>
      <c r="U28" s="42">
        <f t="shared" si="2"/>
        <v>325.8722424772366</v>
      </c>
      <c r="V28" s="43">
        <f t="shared" si="4"/>
        <v>5.446919892614021</v>
      </c>
      <c r="W28" s="43">
        <f t="shared" si="4"/>
        <v>47.6444384522396</v>
      </c>
      <c r="X28" s="43">
        <f t="shared" si="4"/>
        <v>11.51678329970728</v>
      </c>
      <c r="Y28" s="43">
        <f t="shared" si="4"/>
        <v>76.22005424943497</v>
      </c>
      <c r="Z28" s="43">
        <f t="shared" si="4"/>
        <v>23.303611078597676</v>
      </c>
      <c r="AA28" s="43">
        <f t="shared" si="4"/>
        <v>164.1318069725935</v>
      </c>
      <c r="AB28" s="40">
        <v>770.6898</v>
      </c>
      <c r="AC28" s="44">
        <f t="shared" si="3"/>
        <v>236.5005973326604</v>
      </c>
      <c r="AD28" s="44">
        <v>200.09</v>
      </c>
      <c r="AE28" s="44">
        <f t="shared" si="9"/>
        <v>61.40136345426138</v>
      </c>
      <c r="AF28" s="44">
        <f t="shared" si="10"/>
        <v>175.09923387839902</v>
      </c>
      <c r="AG28" s="44"/>
      <c r="AH28" s="44"/>
      <c r="AI28" s="44"/>
      <c r="AJ28" s="44"/>
      <c r="AK28" s="44"/>
      <c r="AX28" s="40">
        <v>143.8</v>
      </c>
      <c r="AY28" s="40">
        <v>2708.7</v>
      </c>
    </row>
    <row r="29" spans="1:51" ht="12.75">
      <c r="A29" s="3">
        <v>1999</v>
      </c>
      <c r="B29" s="2">
        <v>4</v>
      </c>
      <c r="C29" s="21">
        <v>1506.78</v>
      </c>
      <c r="D29" s="19"/>
      <c r="E29" s="4">
        <v>166.2975</v>
      </c>
      <c r="F29" s="18"/>
      <c r="G29" s="4">
        <v>1096.83302</v>
      </c>
      <c r="H29" s="9">
        <v>360.2896</v>
      </c>
      <c r="I29" s="17">
        <v>360.65160000000003</v>
      </c>
      <c r="J29" s="4">
        <v>477.5657</v>
      </c>
      <c r="K29" s="4">
        <v>575.35</v>
      </c>
      <c r="L29">
        <v>30.02</v>
      </c>
      <c r="M29">
        <v>135.54</v>
      </c>
      <c r="N29">
        <v>66.82</v>
      </c>
      <c r="O29">
        <v>268.41</v>
      </c>
      <c r="P29">
        <v>74.56</v>
      </c>
      <c r="Q29">
        <f>SUM(L29:P29)</f>
        <v>575.35</v>
      </c>
      <c r="R29">
        <v>1434.31</v>
      </c>
      <c r="S29" s="23">
        <f>100*AY29/AY$8</f>
        <v>560.9977324263039</v>
      </c>
      <c r="T29" s="28">
        <f>C$8/100*S29</f>
        <v>493.6219047619047</v>
      </c>
      <c r="U29" s="28">
        <f>C29/T29*100</f>
        <v>305.2498249093677</v>
      </c>
      <c r="V29" s="29">
        <f aca="true" t="shared" si="11" ref="V29:AA33">L29/$U29*100</f>
        <v>9.834567475645004</v>
      </c>
      <c r="W29" s="29">
        <f t="shared" si="11"/>
        <v>44.40297387238254</v>
      </c>
      <c r="X29" s="29">
        <f t="shared" si="11"/>
        <v>21.890266446455666</v>
      </c>
      <c r="Y29" s="29">
        <f t="shared" si="11"/>
        <v>87.9312543683503</v>
      </c>
      <c r="Z29" s="29">
        <f t="shared" si="11"/>
        <v>24.425894436512046</v>
      </c>
      <c r="AA29" s="29">
        <f t="shared" si="11"/>
        <v>188.48495659934557</v>
      </c>
      <c r="AB29">
        <v>685.15</v>
      </c>
      <c r="AC29" s="31">
        <f>AB29/U29*100</f>
        <v>224.45549320247085</v>
      </c>
      <c r="AD29" s="31">
        <v>197.15</v>
      </c>
      <c r="AE29" s="31">
        <f t="shared" si="9"/>
        <v>64.58644163302507</v>
      </c>
      <c r="AF29" s="31">
        <f>AC29-AE29</f>
        <v>159.8690515694458</v>
      </c>
      <c r="AY29">
        <v>2721.4</v>
      </c>
    </row>
    <row r="30" spans="1:51" ht="12.75">
      <c r="A30" s="3">
        <v>2000</v>
      </c>
      <c r="B30" s="2">
        <v>4</v>
      </c>
      <c r="C30" s="21">
        <v>1643.81</v>
      </c>
      <c r="D30" s="19"/>
      <c r="E30" s="4">
        <v>157.6642</v>
      </c>
      <c r="F30" s="18"/>
      <c r="G30" s="4">
        <v>1216.85621</v>
      </c>
      <c r="H30" s="9">
        <v>349.8412016</v>
      </c>
      <c r="I30" s="17">
        <v>374.71701240000004</v>
      </c>
      <c r="J30" s="4">
        <v>548.16</v>
      </c>
      <c r="K30" s="4">
        <v>625.16</v>
      </c>
      <c r="L30">
        <v>48.13</v>
      </c>
      <c r="M30">
        <v>131.28</v>
      </c>
      <c r="N30">
        <v>40.64</v>
      </c>
      <c r="O30">
        <v>318.21</v>
      </c>
      <c r="P30">
        <v>86.9</v>
      </c>
      <c r="Q30">
        <f>SUM(L30:P30)</f>
        <v>625.16</v>
      </c>
      <c r="R30">
        <v>1419.0564</v>
      </c>
      <c r="S30" s="23">
        <f>100*AY30/AY$8</f>
        <v>604.7619047619047</v>
      </c>
      <c r="T30" s="28">
        <f>C$8/100*S30</f>
        <v>532.1299999999999</v>
      </c>
      <c r="U30" s="28">
        <f>C30/T30*100</f>
        <v>308.91135624753355</v>
      </c>
      <c r="V30" s="29">
        <f t="shared" si="11"/>
        <v>15.580521410625314</v>
      </c>
      <c r="W30" s="29">
        <f t="shared" si="11"/>
        <v>42.497628314707896</v>
      </c>
      <c r="X30" s="29">
        <f t="shared" si="11"/>
        <v>13.155877625759665</v>
      </c>
      <c r="Y30" s="29">
        <f t="shared" si="11"/>
        <v>103.01013334874467</v>
      </c>
      <c r="Z30" s="29">
        <f t="shared" si="11"/>
        <v>28.131047383821727</v>
      </c>
      <c r="AA30" s="29">
        <f t="shared" si="11"/>
        <v>202.37520808365926</v>
      </c>
      <c r="AB30">
        <v>746.23</v>
      </c>
      <c r="AC30" s="31">
        <f>AB30/U30*100</f>
        <v>241.56768111886407</v>
      </c>
      <c r="AD30" s="31">
        <v>213.5</v>
      </c>
      <c r="AE30" s="31">
        <f t="shared" si="9"/>
        <v>69.11367797981517</v>
      </c>
      <c r="AF30" s="31">
        <f>AC30-AE30</f>
        <v>172.4540031390489</v>
      </c>
      <c r="AY30">
        <v>2933.7</v>
      </c>
    </row>
    <row r="31" spans="1:51" ht="12.75">
      <c r="A31" s="3">
        <v>2001</v>
      </c>
      <c r="B31" s="2">
        <v>4</v>
      </c>
      <c r="C31" s="21">
        <v>1779.97</v>
      </c>
      <c r="D31" s="19"/>
      <c r="E31" s="4">
        <v>152.1937</v>
      </c>
      <c r="F31" s="18"/>
      <c r="G31" s="4">
        <v>1396.73</v>
      </c>
      <c r="H31" s="9">
        <v>346.342789584</v>
      </c>
      <c r="I31" s="17">
        <v>373.96757837520005</v>
      </c>
      <c r="J31" s="4">
        <v>663.5802390000001</v>
      </c>
      <c r="K31" s="4">
        <v>708.34</v>
      </c>
      <c r="L31">
        <v>49.53</v>
      </c>
      <c r="M31">
        <v>175.67</v>
      </c>
      <c r="N31">
        <v>24.79</v>
      </c>
      <c r="O31">
        <v>359.13</v>
      </c>
      <c r="P31">
        <v>99.22</v>
      </c>
      <c r="Q31">
        <f>SUM(L31:P31)</f>
        <v>708.34</v>
      </c>
      <c r="R31">
        <v>1412.9448</v>
      </c>
      <c r="S31" s="23">
        <f>100*AY31/AY$8</f>
        <v>655.5555555555555</v>
      </c>
      <c r="T31" s="28">
        <f>C$8/100*S31</f>
        <v>576.8233333333333</v>
      </c>
      <c r="U31" s="28">
        <f>C31/T31*100</f>
        <v>308.58148364317213</v>
      </c>
      <c r="V31" s="29">
        <f t="shared" si="11"/>
        <v>16.05086585728973</v>
      </c>
      <c r="W31" s="29">
        <f t="shared" si="11"/>
        <v>56.92823753583861</v>
      </c>
      <c r="X31" s="29">
        <f t="shared" si="11"/>
        <v>8.033534516499339</v>
      </c>
      <c r="Y31" s="29">
        <f t="shared" si="11"/>
        <v>116.38092984713224</v>
      </c>
      <c r="Z31" s="29">
        <f t="shared" si="11"/>
        <v>32.15358187684811</v>
      </c>
      <c r="AA31" s="29">
        <f t="shared" si="11"/>
        <v>229.54714963360803</v>
      </c>
      <c r="AB31">
        <v>800.27</v>
      </c>
      <c r="AC31" s="31">
        <f>AB31/U31*100</f>
        <v>259.3383084920907</v>
      </c>
      <c r="AD31" s="31">
        <v>237.78</v>
      </c>
      <c r="AE31" s="31">
        <f t="shared" si="9"/>
        <v>77.05582240150115</v>
      </c>
      <c r="AF31" s="31">
        <f>AC31-AE31</f>
        <v>182.28248609058954</v>
      </c>
      <c r="AY31">
        <v>3180.1</v>
      </c>
    </row>
    <row r="32" spans="1:51" ht="12.75">
      <c r="A32" s="3">
        <v>2002</v>
      </c>
      <c r="B32" s="2">
        <v>4</v>
      </c>
      <c r="C32" s="21">
        <v>2017.54</v>
      </c>
      <c r="D32" s="19"/>
      <c r="E32" s="4">
        <v>145</v>
      </c>
      <c r="F32" s="18"/>
      <c r="G32" s="4">
        <v>1717.88</v>
      </c>
      <c r="H32" s="9">
        <v>341.49399052982403</v>
      </c>
      <c r="I32" s="17">
        <v>367.9840971211969</v>
      </c>
      <c r="J32" s="4">
        <v>813.36</v>
      </c>
      <c r="K32" s="4">
        <v>838.27</v>
      </c>
      <c r="L32">
        <v>55.33</v>
      </c>
      <c r="M32">
        <v>191.96</v>
      </c>
      <c r="N32">
        <v>20.96</v>
      </c>
      <c r="O32">
        <v>461.05</v>
      </c>
      <c r="P32">
        <v>108.97</v>
      </c>
      <c r="Q32">
        <f>SUM(L32:P32)</f>
        <v>838.27</v>
      </c>
      <c r="R32">
        <v>1417.3</v>
      </c>
      <c r="S32" s="23">
        <f>100*AY32/AY$8</f>
        <v>732.2613894042465</v>
      </c>
      <c r="T32" s="28">
        <f>C$8/100*S32</f>
        <v>644.3167965367965</v>
      </c>
      <c r="U32" s="28">
        <f>C32/T32*100</f>
        <v>313.12857445968814</v>
      </c>
      <c r="V32" s="29">
        <f t="shared" si="11"/>
        <v>17.670057769551505</v>
      </c>
      <c r="W32" s="29">
        <f t="shared" si="11"/>
        <v>61.30389100746625</v>
      </c>
      <c r="X32" s="29">
        <f t="shared" si="11"/>
        <v>6.693735963307421</v>
      </c>
      <c r="Y32" s="29">
        <f t="shared" si="11"/>
        <v>147.23983615853467</v>
      </c>
      <c r="Z32" s="29">
        <f t="shared" si="11"/>
        <v>34.800401141298174</v>
      </c>
      <c r="AA32" s="29">
        <f t="shared" si="11"/>
        <v>267.707922040158</v>
      </c>
      <c r="AB32">
        <v>919.23</v>
      </c>
      <c r="AC32" s="31">
        <f>AB32/U32*100</f>
        <v>293.56311591369655</v>
      </c>
      <c r="AD32" s="31">
        <v>277.47</v>
      </c>
      <c r="AE32" s="31">
        <f t="shared" si="9"/>
        <v>88.61216210586403</v>
      </c>
      <c r="AF32" s="31">
        <f>AC32-AE32</f>
        <v>204.95095380783252</v>
      </c>
      <c r="AY32">
        <v>3552.2</v>
      </c>
    </row>
    <row r="33" spans="1:51" ht="12.75">
      <c r="A33" s="3">
        <v>2003</v>
      </c>
      <c r="B33" s="2">
        <v>4</v>
      </c>
      <c r="C33" s="21">
        <v>2456.59</v>
      </c>
      <c r="D33" s="19"/>
      <c r="E33" s="4">
        <v>142.7408</v>
      </c>
      <c r="F33" s="18"/>
      <c r="G33" s="4">
        <v>2439.3</v>
      </c>
      <c r="H33" s="9">
        <v>342.6881950147068</v>
      </c>
      <c r="I33" s="17">
        <v>374.60781086937845</v>
      </c>
      <c r="J33" s="4">
        <v>1100.8563090000002</v>
      </c>
      <c r="K33" s="4">
        <v>1116.35</v>
      </c>
      <c r="L33">
        <v>51.06</v>
      </c>
      <c r="M33">
        <v>237.88</v>
      </c>
      <c r="N33">
        <v>20.6</v>
      </c>
      <c r="O33">
        <v>682</v>
      </c>
      <c r="P33">
        <v>124.81</v>
      </c>
      <c r="Q33">
        <f>SUM(L33:P33)</f>
        <v>1116.35</v>
      </c>
      <c r="R33">
        <v>1469.5</v>
      </c>
      <c r="S33" s="23">
        <f>100*AY33/AY$8</f>
        <v>834.054834054834</v>
      </c>
      <c r="T33" s="28">
        <f>C$8/100*S33</f>
        <v>733.8848484848484</v>
      </c>
      <c r="U33" s="28">
        <f>C33/T33*100</f>
        <v>334.73780049714685</v>
      </c>
      <c r="V33" s="29">
        <f t="shared" si="11"/>
        <v>15.253729911640265</v>
      </c>
      <c r="W33" s="29">
        <f t="shared" si="11"/>
        <v>71.0645764077749</v>
      </c>
      <c r="X33" s="29">
        <f t="shared" si="11"/>
        <v>6.154070430469829</v>
      </c>
      <c r="Y33" s="29">
        <f t="shared" si="11"/>
        <v>203.74155502817587</v>
      </c>
      <c r="Z33" s="29">
        <f t="shared" si="11"/>
        <v>37.285899535288316</v>
      </c>
      <c r="AA33" s="29">
        <f t="shared" si="11"/>
        <v>333.49983131334915</v>
      </c>
      <c r="AB33">
        <v>1230.34</v>
      </c>
      <c r="AC33" s="31">
        <f>AB33/U33*100</f>
        <v>367.55335016622564</v>
      </c>
      <c r="AD33" s="31">
        <v>373.38</v>
      </c>
      <c r="AE33" s="31">
        <f t="shared" si="9"/>
        <v>111.5440202586808</v>
      </c>
      <c r="AF33" s="31">
        <f>AC33-AE33</f>
        <v>256.00932990754484</v>
      </c>
      <c r="AY33">
        <v>4046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22</v>
      </c>
      <c r="B35" s="6" t="s">
        <v>23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36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24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74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75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79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76</v>
      </c>
      <c r="B42" s="6" t="s">
        <v>77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78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9"/>
  <sheetViews>
    <sheetView workbookViewId="0" topLeftCell="A1">
      <selection activeCell="D44" sqref="D4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6" max="16" width="12.85156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/>
      <c r="K3" s="1"/>
    </row>
    <row r="4" spans="1:49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38</v>
      </c>
      <c r="Q4" t="s">
        <v>42</v>
      </c>
      <c r="R4" t="s">
        <v>43</v>
      </c>
      <c r="Z4" t="s">
        <v>52</v>
      </c>
      <c r="AB4" t="s">
        <v>68</v>
      </c>
      <c r="AC4" t="s">
        <v>71</v>
      </c>
      <c r="AJ4" t="s">
        <v>65</v>
      </c>
      <c r="AO4" t="s">
        <v>55</v>
      </c>
      <c r="AQ4" t="s">
        <v>56</v>
      </c>
      <c r="AV4" t="s">
        <v>53</v>
      </c>
      <c r="AW4" t="s">
        <v>40</v>
      </c>
    </row>
    <row r="5" spans="1:49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P5" t="s">
        <v>37</v>
      </c>
      <c r="Q5" t="s">
        <v>41</v>
      </c>
      <c r="R5" s="24"/>
      <c r="S5" s="24" t="s">
        <v>44</v>
      </c>
      <c r="T5" s="25" t="s">
        <v>45</v>
      </c>
      <c r="U5" s="26" t="s">
        <v>46</v>
      </c>
      <c r="V5" s="26" t="s">
        <v>47</v>
      </c>
      <c r="W5" s="26" t="s">
        <v>48</v>
      </c>
      <c r="X5" s="27" t="s">
        <v>49</v>
      </c>
      <c r="Y5" s="27" t="s">
        <v>50</v>
      </c>
      <c r="Z5" t="s">
        <v>66</v>
      </c>
      <c r="AA5" t="s">
        <v>67</v>
      </c>
      <c r="AB5" t="s">
        <v>69</v>
      </c>
      <c r="AC5" t="s">
        <v>70</v>
      </c>
      <c r="AD5" t="s">
        <v>72</v>
      </c>
      <c r="AJ5" t="s">
        <v>57</v>
      </c>
      <c r="AK5" t="s">
        <v>58</v>
      </c>
      <c r="AL5" t="s">
        <v>59</v>
      </c>
      <c r="AM5" t="s">
        <v>60</v>
      </c>
      <c r="AN5" t="s">
        <v>61</v>
      </c>
      <c r="AO5" t="s">
        <v>62</v>
      </c>
      <c r="AP5" t="s">
        <v>63</v>
      </c>
      <c r="AQ5" t="s">
        <v>64</v>
      </c>
      <c r="AV5" t="s">
        <v>54</v>
      </c>
      <c r="AW5" t="s">
        <v>39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19</v>
      </c>
      <c r="H6" s="2" t="s">
        <v>20</v>
      </c>
      <c r="I6" s="2" t="s">
        <v>21</v>
      </c>
      <c r="R6" s="24"/>
      <c r="S6" s="24" t="s">
        <v>51</v>
      </c>
      <c r="T6" s="25"/>
      <c r="U6" s="25"/>
      <c r="V6" s="25"/>
      <c r="W6" s="25"/>
      <c r="X6" s="25"/>
      <c r="Y6" s="25"/>
    </row>
    <row r="7" spans="1:25" ht="12.75">
      <c r="A7" s="2" t="s">
        <v>3</v>
      </c>
      <c r="B7" t="s">
        <v>25</v>
      </c>
      <c r="C7" s="2" t="s">
        <v>26</v>
      </c>
      <c r="D7" s="2" t="s">
        <v>27</v>
      </c>
      <c r="E7" s="2" t="s">
        <v>28</v>
      </c>
      <c r="F7" s="2" t="s">
        <v>7</v>
      </c>
      <c r="G7" s="2" t="s">
        <v>8</v>
      </c>
      <c r="H7" s="2" t="s">
        <v>9</v>
      </c>
      <c r="I7" s="2" t="s">
        <v>9</v>
      </c>
      <c r="J7" s="2" t="s">
        <v>29</v>
      </c>
      <c r="K7" s="2" t="s">
        <v>30</v>
      </c>
      <c r="L7" s="2" t="s">
        <v>31</v>
      </c>
      <c r="M7" s="2" t="s">
        <v>32</v>
      </c>
      <c r="N7" s="1" t="s">
        <v>33</v>
      </c>
      <c r="O7" s="22" t="s">
        <v>34</v>
      </c>
      <c r="R7" s="28"/>
      <c r="S7" s="24"/>
      <c r="T7" s="25"/>
      <c r="U7" s="25"/>
      <c r="V7" s="25"/>
      <c r="W7" s="25"/>
      <c r="X7" s="25"/>
      <c r="Y7" s="25"/>
    </row>
    <row r="8" spans="1:49" ht="12.75">
      <c r="A8" s="12">
        <v>1978</v>
      </c>
      <c r="B8" s="2">
        <v>4</v>
      </c>
      <c r="C8" s="13">
        <v>87.99</v>
      </c>
      <c r="D8" s="19"/>
      <c r="E8" s="20">
        <v>106.43</v>
      </c>
      <c r="F8" s="14">
        <v>100</v>
      </c>
      <c r="G8" s="16"/>
      <c r="H8" s="2"/>
      <c r="I8" s="2"/>
      <c r="J8" s="2"/>
      <c r="K8" s="2"/>
      <c r="L8" s="2"/>
      <c r="M8" s="2"/>
      <c r="N8" s="1"/>
      <c r="O8" s="2"/>
      <c r="P8">
        <v>965.23</v>
      </c>
      <c r="Q8" s="23">
        <f aca="true" t="shared" si="0" ref="Q8:Q28">100*AW8/AW$8</f>
        <v>100</v>
      </c>
      <c r="R8" s="28">
        <f aca="true" t="shared" si="1" ref="R8:R28">C$8/100*Q8</f>
        <v>87.99</v>
      </c>
      <c r="S8" s="28">
        <f>C8/R8*100</f>
        <v>100</v>
      </c>
      <c r="T8" s="29"/>
      <c r="U8" s="25"/>
      <c r="V8" s="25"/>
      <c r="W8" s="25"/>
      <c r="X8" s="25"/>
      <c r="Y8" s="25"/>
      <c r="Z8">
        <v>33.9255</v>
      </c>
      <c r="AA8" s="31">
        <f>Z8/S8*100</f>
        <v>33.9255</v>
      </c>
      <c r="AB8" s="31"/>
      <c r="AC8" s="31"/>
      <c r="AD8" s="31"/>
      <c r="AE8" s="31"/>
      <c r="AF8" s="31"/>
      <c r="AG8" s="31"/>
      <c r="AH8" s="31"/>
      <c r="AI8" s="31"/>
      <c r="AJ8">
        <v>67.9054</v>
      </c>
      <c r="AL8">
        <v>10.193</v>
      </c>
      <c r="AP8">
        <v>87.9926</v>
      </c>
      <c r="AW8">
        <v>485.1</v>
      </c>
    </row>
    <row r="9" spans="1:49" ht="12.75">
      <c r="A9" s="12">
        <v>1979</v>
      </c>
      <c r="B9" s="2">
        <v>4</v>
      </c>
      <c r="C9" s="21">
        <v>106.43</v>
      </c>
      <c r="D9" s="19"/>
      <c r="E9" s="20">
        <v>120.71</v>
      </c>
      <c r="F9" s="14">
        <v>100.5</v>
      </c>
      <c r="G9" s="16"/>
      <c r="H9" s="2"/>
      <c r="I9" s="2"/>
      <c r="J9" s="2"/>
      <c r="K9" s="2"/>
      <c r="L9" s="2"/>
      <c r="M9" s="2"/>
      <c r="N9" s="1"/>
      <c r="O9" s="2"/>
      <c r="P9">
        <v>981.1</v>
      </c>
      <c r="Q9" s="23">
        <f t="shared" si="0"/>
        <v>109.81240981240983</v>
      </c>
      <c r="R9" s="28">
        <f t="shared" si="1"/>
        <v>96.6239393939394</v>
      </c>
      <c r="S9" s="28">
        <f aca="true" t="shared" si="2" ref="S9:S28">C9/R9*100</f>
        <v>110.14868640998058</v>
      </c>
      <c r="T9" s="29"/>
      <c r="U9" s="25"/>
      <c r="V9" s="25"/>
      <c r="W9" s="25"/>
      <c r="X9" s="25"/>
      <c r="Y9" s="25"/>
      <c r="Z9">
        <v>31.9216</v>
      </c>
      <c r="AA9" s="31">
        <f aca="true" t="shared" si="3" ref="AA9:AA28">Z9/S9*100</f>
        <v>28.980463626398347</v>
      </c>
      <c r="AB9" s="31"/>
      <c r="AC9" s="31"/>
      <c r="AD9" s="31"/>
      <c r="AE9" s="31"/>
      <c r="AF9" s="31"/>
      <c r="AG9" s="31"/>
      <c r="AH9" s="31"/>
      <c r="AI9" s="31"/>
      <c r="AJ9">
        <v>85.3771</v>
      </c>
      <c r="AL9">
        <v>10.714</v>
      </c>
      <c r="AP9">
        <v>105.916</v>
      </c>
      <c r="AV9">
        <v>90.8</v>
      </c>
      <c r="AW9">
        <v>532.7</v>
      </c>
    </row>
    <row r="10" spans="1:49" ht="12.75">
      <c r="A10" s="12">
        <v>1980</v>
      </c>
      <c r="B10" s="2">
        <v>4</v>
      </c>
      <c r="C10" s="21">
        <v>108.76</v>
      </c>
      <c r="D10" s="19"/>
      <c r="E10" s="20">
        <v>126.34</v>
      </c>
      <c r="F10" s="14">
        <v>104</v>
      </c>
      <c r="G10" s="16"/>
      <c r="H10" s="2"/>
      <c r="I10" s="2"/>
      <c r="J10" s="2"/>
      <c r="K10" s="2"/>
      <c r="L10" s="2"/>
      <c r="M10" s="2"/>
      <c r="N10" s="1"/>
      <c r="O10" s="2"/>
      <c r="P10">
        <v>1002.64</v>
      </c>
      <c r="Q10" s="23">
        <f t="shared" si="0"/>
        <v>111.99752628324055</v>
      </c>
      <c r="R10" s="28">
        <f t="shared" si="1"/>
        <v>98.54662337662334</v>
      </c>
      <c r="S10" s="28">
        <f t="shared" si="2"/>
        <v>110.36400464411997</v>
      </c>
      <c r="T10" s="29"/>
      <c r="U10" s="25"/>
      <c r="V10" s="25"/>
      <c r="W10" s="25"/>
      <c r="X10" s="25"/>
      <c r="Y10" s="25"/>
      <c r="Z10">
        <v>32.7407</v>
      </c>
      <c r="AA10" s="31">
        <f t="shared" si="3"/>
        <v>29.66610364092508</v>
      </c>
      <c r="AB10" s="31"/>
      <c r="AC10" s="31"/>
      <c r="AD10" s="31"/>
      <c r="AE10" s="31"/>
      <c r="AF10" s="31"/>
      <c r="AG10" s="31"/>
      <c r="AH10" s="31"/>
      <c r="AI10" s="31"/>
      <c r="AJ10">
        <v>84.9262</v>
      </c>
      <c r="AL10">
        <v>10.8614</v>
      </c>
      <c r="AP10">
        <v>107.6716</v>
      </c>
      <c r="AV10">
        <v>100.5</v>
      </c>
      <c r="AW10">
        <v>543.3</v>
      </c>
    </row>
    <row r="11" spans="1:49" ht="12.75">
      <c r="A11" s="12">
        <v>1981</v>
      </c>
      <c r="B11" s="2">
        <v>4</v>
      </c>
      <c r="C11" s="21">
        <v>121.71</v>
      </c>
      <c r="D11" s="19">
        <v>163</v>
      </c>
      <c r="E11" s="20">
        <v>128.87</v>
      </c>
      <c r="F11" s="14">
        <v>106.4</v>
      </c>
      <c r="G11" s="16"/>
      <c r="H11" s="2"/>
      <c r="I11" s="2"/>
      <c r="J11" s="2"/>
      <c r="K11" s="2"/>
      <c r="L11" s="2"/>
      <c r="M11" s="2"/>
      <c r="N11" s="1"/>
      <c r="O11" s="2"/>
      <c r="P11">
        <v>1031.92</v>
      </c>
      <c r="Q11" s="23">
        <f t="shared" si="0"/>
        <v>112.90455576169863</v>
      </c>
      <c r="R11" s="28">
        <f t="shared" si="1"/>
        <v>99.34471861471862</v>
      </c>
      <c r="S11" s="28">
        <f t="shared" si="2"/>
        <v>122.51280359655456</v>
      </c>
      <c r="T11" s="29"/>
      <c r="U11" s="25"/>
      <c r="V11" s="25"/>
      <c r="W11" s="25"/>
      <c r="X11" s="25"/>
      <c r="Y11" s="25"/>
      <c r="Z11">
        <v>32.9596</v>
      </c>
      <c r="AA11" s="31">
        <f t="shared" si="3"/>
        <v>26.902984041193655</v>
      </c>
      <c r="AB11" s="31"/>
      <c r="AC11" s="31"/>
      <c r="AD11" s="31"/>
      <c r="AE11" s="31"/>
      <c r="AF11" s="31"/>
      <c r="AG11" s="31"/>
      <c r="AH11" s="31"/>
      <c r="AI11" s="31"/>
      <c r="AJ11">
        <v>94.1676</v>
      </c>
      <c r="AL11">
        <v>11.3613</v>
      </c>
      <c r="AP11">
        <v>120.0128</v>
      </c>
      <c r="AV11">
        <v>98.1</v>
      </c>
      <c r="AW11">
        <v>547.7</v>
      </c>
    </row>
    <row r="12" spans="1:49" ht="12.75">
      <c r="A12" s="12">
        <v>1982</v>
      </c>
      <c r="B12" s="2">
        <v>4</v>
      </c>
      <c r="C12" s="21">
        <v>139.22</v>
      </c>
      <c r="D12" s="19">
        <v>169</v>
      </c>
      <c r="E12" s="20">
        <v>141.81</v>
      </c>
      <c r="F12" s="14">
        <v>108.7</v>
      </c>
      <c r="G12" s="16"/>
      <c r="H12" s="2"/>
      <c r="I12" s="2"/>
      <c r="J12" s="2"/>
      <c r="K12" s="2"/>
      <c r="L12" s="2"/>
      <c r="M12" s="2"/>
      <c r="N12" s="1"/>
      <c r="O12" s="2"/>
      <c r="P12">
        <v>1062.36</v>
      </c>
      <c r="Q12" s="23">
        <f t="shared" si="0"/>
        <v>130.50917336631622</v>
      </c>
      <c r="R12" s="28">
        <f t="shared" si="1"/>
        <v>114.83502164502163</v>
      </c>
      <c r="S12" s="28">
        <f t="shared" si="2"/>
        <v>121.23479231828536</v>
      </c>
      <c r="T12" s="29"/>
      <c r="U12" s="25"/>
      <c r="V12" s="25"/>
      <c r="W12" s="25"/>
      <c r="X12" s="25"/>
      <c r="Y12" s="25"/>
      <c r="Z12">
        <v>43.2679</v>
      </c>
      <c r="AA12" s="31">
        <f t="shared" si="3"/>
        <v>35.6893422858399</v>
      </c>
      <c r="AB12" s="31"/>
      <c r="AC12" s="31"/>
      <c r="AD12" s="31"/>
      <c r="AE12" s="31"/>
      <c r="AF12" s="31"/>
      <c r="AG12" s="31"/>
      <c r="AH12" s="31"/>
      <c r="AI12" s="31"/>
      <c r="AJ12">
        <v>109.5645</v>
      </c>
      <c r="AL12">
        <v>12.9179</v>
      </c>
      <c r="AP12">
        <v>136.6332</v>
      </c>
      <c r="AV12">
        <v>128.2</v>
      </c>
      <c r="AW12">
        <v>633.1</v>
      </c>
    </row>
    <row r="13" spans="1:49" ht="12.75">
      <c r="A13" s="12">
        <v>1983</v>
      </c>
      <c r="B13" s="2">
        <v>4</v>
      </c>
      <c r="C13" s="21">
        <v>155.06</v>
      </c>
      <c r="D13" s="19">
        <v>172</v>
      </c>
      <c r="E13" s="20">
        <v>166.34</v>
      </c>
      <c r="F13" s="14">
        <v>110.1</v>
      </c>
      <c r="G13" s="16"/>
      <c r="H13" s="2"/>
      <c r="I13" s="2"/>
      <c r="J13" s="2"/>
      <c r="K13" s="2"/>
      <c r="L13" s="2"/>
      <c r="M13" s="2"/>
      <c r="N13" s="1"/>
      <c r="O13" s="2"/>
      <c r="P13">
        <v>1080.17</v>
      </c>
      <c r="Q13" s="23">
        <f t="shared" si="0"/>
        <v>148.6497629354772</v>
      </c>
      <c r="R13" s="28">
        <f t="shared" si="1"/>
        <v>130.7969264069264</v>
      </c>
      <c r="S13" s="28">
        <f t="shared" si="2"/>
        <v>118.550186353453</v>
      </c>
      <c r="T13" s="29"/>
      <c r="U13" s="25"/>
      <c r="V13" s="25"/>
      <c r="W13" s="25"/>
      <c r="X13" s="25"/>
      <c r="Y13" s="25"/>
      <c r="Z13">
        <v>54.6509</v>
      </c>
      <c r="AA13" s="31">
        <f t="shared" si="3"/>
        <v>46.099379242695036</v>
      </c>
      <c r="AB13" s="31"/>
      <c r="AC13" s="31"/>
      <c r="AD13" s="31"/>
      <c r="AE13" s="31"/>
      <c r="AF13" s="31"/>
      <c r="AG13" s="31"/>
      <c r="AH13" s="31"/>
      <c r="AI13" s="31"/>
      <c r="AJ13">
        <v>123.7282</v>
      </c>
      <c r="AL13">
        <v>14.5725</v>
      </c>
      <c r="AP13">
        <v>151.5364</v>
      </c>
      <c r="AV13">
        <v>123.5</v>
      </c>
      <c r="AW13">
        <v>721.1</v>
      </c>
    </row>
    <row r="14" spans="1:49" ht="12.75">
      <c r="A14" s="3">
        <v>1984</v>
      </c>
      <c r="B14" s="2">
        <v>4</v>
      </c>
      <c r="C14" s="21">
        <v>197.42</v>
      </c>
      <c r="D14" s="19">
        <v>177</v>
      </c>
      <c r="E14" s="18">
        <v>194.6</v>
      </c>
      <c r="F14" s="15">
        <v>113.3</v>
      </c>
      <c r="G14" s="16"/>
      <c r="H14" s="2"/>
      <c r="I14" s="2"/>
      <c r="P14">
        <v>1116.69</v>
      </c>
      <c r="Q14" s="23">
        <f t="shared" si="0"/>
        <v>180.7668521954236</v>
      </c>
      <c r="R14" s="28">
        <f t="shared" si="1"/>
        <v>159.0567532467532</v>
      </c>
      <c r="S14" s="28">
        <f t="shared" si="2"/>
        <v>124.11921906499113</v>
      </c>
      <c r="T14" s="29"/>
      <c r="U14" s="25"/>
      <c r="V14" s="25"/>
      <c r="W14" s="25"/>
      <c r="X14" s="25"/>
      <c r="Y14" s="25"/>
      <c r="Z14">
        <v>80.8893</v>
      </c>
      <c r="AA14" s="31">
        <f t="shared" si="3"/>
        <v>65.17064851789381</v>
      </c>
      <c r="AB14" s="31"/>
      <c r="AC14" s="31"/>
      <c r="AD14" s="31"/>
      <c r="AE14" s="31"/>
      <c r="AF14" s="31"/>
      <c r="AG14" s="31"/>
      <c r="AH14" s="31"/>
      <c r="AI14" s="31"/>
      <c r="AJ14">
        <v>152.0746</v>
      </c>
      <c r="AK14" s="30">
        <v>5</v>
      </c>
      <c r="AL14">
        <v>17.9522</v>
      </c>
      <c r="AO14">
        <f>AJ14-AK14+AL14+AM14+AN14</f>
        <v>165.0268</v>
      </c>
      <c r="AP14">
        <v>191.8456</v>
      </c>
      <c r="AQ14">
        <f>AP14-AO14</f>
        <v>26.81879999999998</v>
      </c>
      <c r="AV14">
        <v>139.1</v>
      </c>
      <c r="AW14">
        <v>876.9</v>
      </c>
    </row>
    <row r="15" spans="1:49" ht="12.75">
      <c r="A15" s="3">
        <v>1985</v>
      </c>
      <c r="B15" s="2">
        <v>4</v>
      </c>
      <c r="C15" s="21">
        <v>218.99</v>
      </c>
      <c r="D15" s="19">
        <v>203</v>
      </c>
      <c r="E15" s="18">
        <v>237.51</v>
      </c>
      <c r="F15" s="15">
        <v>121.9</v>
      </c>
      <c r="G15" s="17">
        <v>100</v>
      </c>
      <c r="H15" s="4">
        <v>91.69</v>
      </c>
      <c r="I15" s="8">
        <f>SUM(J15:N15)</f>
        <v>91.69</v>
      </c>
      <c r="J15">
        <v>21.23</v>
      </c>
      <c r="K15">
        <v>28.04</v>
      </c>
      <c r="L15" s="4">
        <v>0.21</v>
      </c>
      <c r="M15">
        <v>27.52</v>
      </c>
      <c r="N15" s="4">
        <v>14.69</v>
      </c>
      <c r="O15">
        <f>SUM(J15:N15)</f>
        <v>91.69</v>
      </c>
      <c r="P15">
        <v>1154.11</v>
      </c>
      <c r="Q15" s="23">
        <f t="shared" si="0"/>
        <v>193.58895073180787</v>
      </c>
      <c r="R15" s="28">
        <f t="shared" si="1"/>
        <v>170.33891774891774</v>
      </c>
      <c r="S15" s="28">
        <f t="shared" si="2"/>
        <v>128.56134281820127</v>
      </c>
      <c r="T15" s="29">
        <f aca="true" t="shared" si="4" ref="T15:Y28">J15/$S15*100</f>
        <v>16.513517620939417</v>
      </c>
      <c r="U15" s="29">
        <f t="shared" si="4"/>
        <v>21.81059981588042</v>
      </c>
      <c r="V15" s="29">
        <f t="shared" si="4"/>
        <v>0.16334614698055946</v>
      </c>
      <c r="W15" s="29">
        <f t="shared" si="4"/>
        <v>21.406123642404747</v>
      </c>
      <c r="X15" s="29">
        <f t="shared" si="4"/>
        <v>11.426451900687708</v>
      </c>
      <c r="Y15" s="29">
        <f t="shared" si="4"/>
        <v>71.32003912689285</v>
      </c>
      <c r="Z15">
        <v>109.2811</v>
      </c>
      <c r="AA15" s="31">
        <f t="shared" si="3"/>
        <v>85.00307915617724</v>
      </c>
      <c r="AB15" s="31"/>
      <c r="AC15" s="31"/>
      <c r="AD15" s="31"/>
      <c r="AE15" s="31"/>
      <c r="AF15" s="31"/>
      <c r="AG15" s="31"/>
      <c r="AH15" s="31"/>
      <c r="AI15" s="31"/>
      <c r="AJ15">
        <v>172.2222</v>
      </c>
      <c r="AK15" s="30">
        <v>5</v>
      </c>
      <c r="AL15">
        <v>28.5337</v>
      </c>
      <c r="AO15">
        <f aca="true" t="shared" si="5" ref="AO15:AO23">AJ15-AK15+AL15+AM15+AN15</f>
        <v>195.7559</v>
      </c>
      <c r="AP15">
        <v>211.3672</v>
      </c>
      <c r="AQ15">
        <f aca="true" t="shared" si="6" ref="AQ15:AQ23">AP15-AO15</f>
        <v>15.6113</v>
      </c>
      <c r="AV15">
        <v>133</v>
      </c>
      <c r="AW15">
        <v>939.1</v>
      </c>
    </row>
    <row r="16" spans="1:49" ht="12.75">
      <c r="A16" s="3">
        <v>1986</v>
      </c>
      <c r="B16" s="2">
        <v>4</v>
      </c>
      <c r="C16" s="21">
        <v>235.11</v>
      </c>
      <c r="D16" s="19">
        <v>217</v>
      </c>
      <c r="E16" s="18">
        <v>261.79</v>
      </c>
      <c r="F16" s="15">
        <v>128.4</v>
      </c>
      <c r="G16" s="17">
        <v>106.4</v>
      </c>
      <c r="H16" s="4">
        <v>97.02</v>
      </c>
      <c r="I16" s="8">
        <f aca="true" t="shared" si="7" ref="I16:I25">SUM(J16:N16)</f>
        <v>97.02999999999999</v>
      </c>
      <c r="J16">
        <v>26.52</v>
      </c>
      <c r="K16" s="4">
        <v>29.67</v>
      </c>
      <c r="L16">
        <v>0.23</v>
      </c>
      <c r="M16" s="4">
        <v>29.12</v>
      </c>
      <c r="N16">
        <v>11.49</v>
      </c>
      <c r="O16">
        <f aca="true" t="shared" si="8" ref="O16:O28">SUM(J16:N16)</f>
        <v>97.02999999999999</v>
      </c>
      <c r="P16">
        <v>1189.46</v>
      </c>
      <c r="Q16" s="23">
        <f t="shared" si="0"/>
        <v>206.1842918985776</v>
      </c>
      <c r="R16" s="28">
        <f t="shared" si="1"/>
        <v>181.42155844155843</v>
      </c>
      <c r="S16" s="28">
        <f t="shared" si="2"/>
        <v>129.59319830544632</v>
      </c>
      <c r="T16" s="29">
        <f t="shared" si="4"/>
        <v>20.46403696086993</v>
      </c>
      <c r="U16" s="29">
        <f t="shared" si="4"/>
        <v>22.894720084050185</v>
      </c>
      <c r="V16" s="29">
        <f t="shared" si="4"/>
        <v>0.1774784502639549</v>
      </c>
      <c r="W16" s="29">
        <f t="shared" si="4"/>
        <v>22.47031509428855</v>
      </c>
      <c r="X16" s="29">
        <f t="shared" si="4"/>
        <v>8.866206058838442</v>
      </c>
      <c r="Y16" s="29">
        <f t="shared" si="4"/>
        <v>74.87275664831105</v>
      </c>
      <c r="Z16">
        <v>111.9998</v>
      </c>
      <c r="AA16" s="31">
        <f t="shared" si="3"/>
        <v>86.42413449509955</v>
      </c>
      <c r="AB16" s="31"/>
      <c r="AC16" s="31"/>
      <c r="AD16" s="31"/>
      <c r="AE16" s="31"/>
      <c r="AF16" s="31"/>
      <c r="AG16" s="31"/>
      <c r="AH16" s="31"/>
      <c r="AI16" s="31"/>
      <c r="AJ16">
        <v>180.0865</v>
      </c>
      <c r="AK16" s="30">
        <v>5</v>
      </c>
      <c r="AL16">
        <v>30.4088</v>
      </c>
      <c r="AO16">
        <f t="shared" si="5"/>
        <v>205.4953</v>
      </c>
      <c r="AP16">
        <v>224.6508</v>
      </c>
      <c r="AQ16">
        <f t="shared" si="6"/>
        <v>19.155500000000018</v>
      </c>
      <c r="AV16">
        <v>97.3</v>
      </c>
      <c r="AW16">
        <v>1000.2</v>
      </c>
    </row>
    <row r="17" spans="1:49" ht="12.75">
      <c r="A17" s="3">
        <v>1987</v>
      </c>
      <c r="B17" s="2">
        <v>4</v>
      </c>
      <c r="C17" s="21">
        <v>257.23</v>
      </c>
      <c r="D17" s="19">
        <v>222</v>
      </c>
      <c r="E17" s="18">
        <v>304.29</v>
      </c>
      <c r="F17" s="15">
        <v>138</v>
      </c>
      <c r="G17" s="17">
        <v>115.4</v>
      </c>
      <c r="H17">
        <v>106.24</v>
      </c>
      <c r="I17" s="8">
        <f t="shared" si="7"/>
        <v>106.24000000000001</v>
      </c>
      <c r="J17">
        <v>20.69</v>
      </c>
      <c r="K17">
        <v>32.49</v>
      </c>
      <c r="L17">
        <v>0.25</v>
      </c>
      <c r="M17">
        <v>31.88</v>
      </c>
      <c r="N17">
        <v>20.93</v>
      </c>
      <c r="O17">
        <f t="shared" si="8"/>
        <v>106.24000000000001</v>
      </c>
      <c r="P17">
        <v>1223.04</v>
      </c>
      <c r="Q17" s="23">
        <f t="shared" si="0"/>
        <v>216.90373118944547</v>
      </c>
      <c r="R17" s="28">
        <f t="shared" si="1"/>
        <v>190.85359307359303</v>
      </c>
      <c r="S17" s="28">
        <f t="shared" si="2"/>
        <v>134.77870437619285</v>
      </c>
      <c r="T17" s="29">
        <f t="shared" si="4"/>
        <v>15.351089844468529</v>
      </c>
      <c r="U17" s="29">
        <f t="shared" si="4"/>
        <v>24.106182167558362</v>
      </c>
      <c r="V17" s="29">
        <f t="shared" si="4"/>
        <v>0.18548924413325918</v>
      </c>
      <c r="W17" s="29">
        <f t="shared" si="4"/>
        <v>23.65358841187321</v>
      </c>
      <c r="X17" s="29">
        <f t="shared" si="4"/>
        <v>15.529159518836458</v>
      </c>
      <c r="Y17" s="29">
        <f t="shared" si="4"/>
        <v>78.82550918686982</v>
      </c>
      <c r="Z17">
        <v>129.9493</v>
      </c>
      <c r="AA17" s="31">
        <f t="shared" si="3"/>
        <v>96.41678973058453</v>
      </c>
      <c r="AB17" s="31"/>
      <c r="AC17" s="31"/>
      <c r="AD17" s="31"/>
      <c r="AE17" s="31"/>
      <c r="AF17" s="31"/>
      <c r="AG17" s="31"/>
      <c r="AH17" s="31"/>
      <c r="AI17" s="31"/>
      <c r="AJ17">
        <v>189.0684</v>
      </c>
      <c r="AK17" s="30">
        <v>5</v>
      </c>
      <c r="AL17">
        <v>35.6138</v>
      </c>
      <c r="AO17">
        <f t="shared" si="5"/>
        <v>219.6822</v>
      </c>
      <c r="AP17">
        <v>243.8611</v>
      </c>
      <c r="AQ17">
        <f t="shared" si="6"/>
        <v>24.1789</v>
      </c>
      <c r="AV17">
        <v>107.9</v>
      </c>
      <c r="AW17">
        <v>1052.2</v>
      </c>
    </row>
    <row r="18" spans="1:49" ht="12.75">
      <c r="A18" s="3">
        <v>1988</v>
      </c>
      <c r="B18" s="2">
        <v>4</v>
      </c>
      <c r="C18" s="21">
        <v>316.69</v>
      </c>
      <c r="D18" s="19">
        <v>233</v>
      </c>
      <c r="E18" s="18">
        <v>387.21</v>
      </c>
      <c r="F18" s="15">
        <v>167</v>
      </c>
      <c r="G18" s="17">
        <v>140.9</v>
      </c>
      <c r="H18" s="4">
        <v>107.68</v>
      </c>
      <c r="I18" s="8">
        <f t="shared" si="7"/>
        <v>107.68</v>
      </c>
      <c r="J18">
        <v>22.11</v>
      </c>
      <c r="K18" s="4">
        <v>32.93</v>
      </c>
      <c r="L18">
        <v>0.26</v>
      </c>
      <c r="M18">
        <v>32.31</v>
      </c>
      <c r="N18">
        <v>20.07</v>
      </c>
      <c r="O18">
        <f t="shared" si="8"/>
        <v>107.68</v>
      </c>
      <c r="P18">
        <v>1257.06</v>
      </c>
      <c r="Q18" s="23">
        <f t="shared" si="0"/>
        <v>233.82807668521954</v>
      </c>
      <c r="R18" s="28">
        <f t="shared" si="1"/>
        <v>205.74532467532467</v>
      </c>
      <c r="S18" s="28">
        <f t="shared" si="2"/>
        <v>153.92330323896837</v>
      </c>
      <c r="T18" s="29">
        <f t="shared" si="4"/>
        <v>14.364296720993488</v>
      </c>
      <c r="U18" s="29">
        <f t="shared" si="4"/>
        <v>21.393771642800345</v>
      </c>
      <c r="V18" s="29">
        <f t="shared" si="4"/>
        <v>0.16891529386966564</v>
      </c>
      <c r="W18" s="29">
        <f t="shared" si="4"/>
        <v>20.990973634341913</v>
      </c>
      <c r="X18" s="29">
        <f t="shared" si="4"/>
        <v>13.038961338323807</v>
      </c>
      <c r="Y18" s="29">
        <f t="shared" si="4"/>
        <v>69.95691863032923</v>
      </c>
      <c r="Z18">
        <v>145.2911</v>
      </c>
      <c r="AA18" s="31">
        <f t="shared" si="3"/>
        <v>94.39188020441145</v>
      </c>
      <c r="AB18" s="31"/>
      <c r="AC18" s="31"/>
      <c r="AD18" s="31"/>
      <c r="AE18" s="31"/>
      <c r="AF18" s="31"/>
      <c r="AG18" s="31"/>
      <c r="AH18" s="31"/>
      <c r="AI18" s="31"/>
      <c r="AJ18">
        <v>233.3426</v>
      </c>
      <c r="AK18" s="30">
        <v>5</v>
      </c>
      <c r="AL18">
        <v>41.7357</v>
      </c>
      <c r="AO18">
        <f t="shared" si="5"/>
        <v>270.0783</v>
      </c>
      <c r="AP18">
        <v>296.4338</v>
      </c>
      <c r="AQ18">
        <f t="shared" si="6"/>
        <v>26.355500000000006</v>
      </c>
      <c r="AV18">
        <v>94.3</v>
      </c>
      <c r="AW18">
        <v>1134.3</v>
      </c>
    </row>
    <row r="19" spans="1:49" ht="12.75">
      <c r="A19" s="3">
        <v>1989</v>
      </c>
      <c r="B19" s="2">
        <v>4</v>
      </c>
      <c r="C19" s="21">
        <v>376.26</v>
      </c>
      <c r="D19" s="20">
        <v>237</v>
      </c>
      <c r="E19" s="18">
        <v>487.65</v>
      </c>
      <c r="F19" s="15">
        <v>198.9</v>
      </c>
      <c r="G19" s="17">
        <v>163.9</v>
      </c>
      <c r="H19" s="4">
        <v>107.96</v>
      </c>
      <c r="I19" s="8">
        <f t="shared" si="7"/>
        <v>107.95999999999998</v>
      </c>
      <c r="J19">
        <v>14.73</v>
      </c>
      <c r="K19">
        <v>33.01</v>
      </c>
      <c r="L19">
        <v>0.25</v>
      </c>
      <c r="M19" s="4">
        <v>32.4</v>
      </c>
      <c r="N19">
        <v>27.57</v>
      </c>
      <c r="O19">
        <f t="shared" si="8"/>
        <v>107.95999999999998</v>
      </c>
      <c r="P19">
        <v>1281.69</v>
      </c>
      <c r="Q19" s="23">
        <f t="shared" si="0"/>
        <v>245.96990311276025</v>
      </c>
      <c r="R19" s="28">
        <f t="shared" si="1"/>
        <v>216.4289177489177</v>
      </c>
      <c r="S19" s="28">
        <f t="shared" si="2"/>
        <v>173.84922676391358</v>
      </c>
      <c r="T19" s="29">
        <f t="shared" si="4"/>
        <v>8.472859082659753</v>
      </c>
      <c r="U19" s="29">
        <f t="shared" si="4"/>
        <v>18.987717469015504</v>
      </c>
      <c r="V19" s="29">
        <f t="shared" si="4"/>
        <v>0.14380276786591567</v>
      </c>
      <c r="W19" s="29">
        <f t="shared" si="4"/>
        <v>18.63683871542267</v>
      </c>
      <c r="X19" s="29">
        <f t="shared" si="4"/>
        <v>15.858569240253182</v>
      </c>
      <c r="Y19" s="29">
        <f t="shared" si="4"/>
        <v>62.09978727521701</v>
      </c>
      <c r="Z19">
        <v>165.8872</v>
      </c>
      <c r="AA19" s="31">
        <f t="shared" si="3"/>
        <v>95.42015405410692</v>
      </c>
      <c r="AB19" s="31"/>
      <c r="AC19" s="31"/>
      <c r="AD19" s="31"/>
      <c r="AE19" s="31"/>
      <c r="AF19" s="31"/>
      <c r="AG19" s="31"/>
      <c r="AH19" s="31"/>
      <c r="AI19" s="31"/>
      <c r="AJ19">
        <v>278.9947</v>
      </c>
      <c r="AK19">
        <v>5.5298</v>
      </c>
      <c r="AL19">
        <v>50.0783</v>
      </c>
      <c r="AO19">
        <f t="shared" si="5"/>
        <v>323.5432</v>
      </c>
      <c r="AP19">
        <v>350.0841</v>
      </c>
      <c r="AQ19">
        <f t="shared" si="6"/>
        <v>26.540899999999965</v>
      </c>
      <c r="AV19">
        <v>99.2</v>
      </c>
      <c r="AW19">
        <v>1193.2</v>
      </c>
    </row>
    <row r="20" spans="1:49" ht="12.75">
      <c r="A20" s="3">
        <v>1990</v>
      </c>
      <c r="B20" s="2">
        <v>4</v>
      </c>
      <c r="C20" s="21">
        <v>429.27</v>
      </c>
      <c r="D20" s="19">
        <v>243</v>
      </c>
      <c r="E20" s="18">
        <v>538.39</v>
      </c>
      <c r="F20" s="15">
        <v>203.1</v>
      </c>
      <c r="G20" s="17">
        <v>166.4</v>
      </c>
      <c r="H20">
        <v>123.41</v>
      </c>
      <c r="I20" s="8">
        <f t="shared" si="7"/>
        <v>123.41</v>
      </c>
      <c r="J20">
        <v>13.91</v>
      </c>
      <c r="K20" s="4">
        <v>37.74</v>
      </c>
      <c r="L20" s="4">
        <v>2.91</v>
      </c>
      <c r="M20">
        <v>37.03</v>
      </c>
      <c r="N20">
        <v>31.82</v>
      </c>
      <c r="O20">
        <f t="shared" si="8"/>
        <v>123.41</v>
      </c>
      <c r="P20">
        <v>1304.01</v>
      </c>
      <c r="Q20" s="23">
        <f t="shared" si="0"/>
        <v>258.2766439909297</v>
      </c>
      <c r="R20" s="28">
        <f t="shared" si="1"/>
        <v>227.25761904761902</v>
      </c>
      <c r="S20" s="28">
        <f t="shared" si="2"/>
        <v>188.8913567778125</v>
      </c>
      <c r="T20" s="29">
        <f t="shared" si="4"/>
        <v>7.364021433951547</v>
      </c>
      <c r="U20" s="29">
        <f t="shared" si="4"/>
        <v>19.97973895883044</v>
      </c>
      <c r="V20" s="29">
        <f t="shared" si="4"/>
        <v>1.5405681073184043</v>
      </c>
      <c r="W20" s="29">
        <f t="shared" si="4"/>
        <v>19.603861516838663</v>
      </c>
      <c r="X20" s="29">
        <f t="shared" si="4"/>
        <v>16.845662259406055</v>
      </c>
      <c r="Y20" s="29">
        <f t="shared" si="4"/>
        <v>65.33385227634511</v>
      </c>
      <c r="Z20">
        <v>186.9938</v>
      </c>
      <c r="AA20" s="31">
        <f t="shared" si="3"/>
        <v>98.9954242427066</v>
      </c>
      <c r="AB20" s="31"/>
      <c r="AC20" s="31"/>
      <c r="AD20" s="31"/>
      <c r="AE20" s="31"/>
      <c r="AF20" s="31"/>
      <c r="AG20" s="31"/>
      <c r="AH20" s="31"/>
      <c r="AI20" s="31"/>
      <c r="AJ20">
        <v>315.9083</v>
      </c>
      <c r="AK20">
        <v>5.6812</v>
      </c>
      <c r="AL20">
        <v>53.64</v>
      </c>
      <c r="AO20">
        <f t="shared" si="5"/>
        <v>363.8671</v>
      </c>
      <c r="AP20">
        <v>398.2405</v>
      </c>
      <c r="AQ20">
        <f t="shared" si="6"/>
        <v>34.373400000000004</v>
      </c>
      <c r="AV20">
        <v>109.5</v>
      </c>
      <c r="AW20">
        <v>1252.9</v>
      </c>
    </row>
    <row r="21" spans="1:49" ht="12.75">
      <c r="A21" s="3">
        <v>1991</v>
      </c>
      <c r="B21" s="2">
        <v>4</v>
      </c>
      <c r="C21" s="21">
        <v>468.51</v>
      </c>
      <c r="D21" s="19">
        <v>244</v>
      </c>
      <c r="E21" s="18">
        <v>601.45</v>
      </c>
      <c r="F21" s="15">
        <v>211</v>
      </c>
      <c r="G21" s="17">
        <v>176.7</v>
      </c>
      <c r="H21" s="4">
        <v>149.52</v>
      </c>
      <c r="I21" s="8">
        <f t="shared" si="7"/>
        <v>149.52</v>
      </c>
      <c r="J21" s="4">
        <v>14.77</v>
      </c>
      <c r="K21" s="4">
        <v>45.73</v>
      </c>
      <c r="L21">
        <v>3.53</v>
      </c>
      <c r="M21">
        <v>44.86</v>
      </c>
      <c r="N21" s="4">
        <v>40.63</v>
      </c>
      <c r="O21">
        <f t="shared" si="8"/>
        <v>149.52</v>
      </c>
      <c r="P21">
        <v>1332.15</v>
      </c>
      <c r="Q21" s="23">
        <f t="shared" si="0"/>
        <v>269.1197691197691</v>
      </c>
      <c r="R21" s="28">
        <f t="shared" si="1"/>
        <v>236.7984848484848</v>
      </c>
      <c r="S21" s="28">
        <f t="shared" si="2"/>
        <v>197.85177270022461</v>
      </c>
      <c r="T21" s="29">
        <f t="shared" si="4"/>
        <v>7.4651845664171965</v>
      </c>
      <c r="U21" s="29">
        <f t="shared" si="4"/>
        <v>23.11326270969928</v>
      </c>
      <c r="V21" s="29">
        <f t="shared" si="4"/>
        <v>1.7841639485072918</v>
      </c>
      <c r="W21" s="29">
        <f t="shared" si="4"/>
        <v>22.67353958357992</v>
      </c>
      <c r="X21" s="29">
        <f t="shared" si="4"/>
        <v>20.53557541865475</v>
      </c>
      <c r="Y21" s="29">
        <f t="shared" si="4"/>
        <v>75.57172622685844</v>
      </c>
      <c r="Z21">
        <v>176.6658</v>
      </c>
      <c r="AA21" s="31">
        <f t="shared" si="3"/>
        <v>89.29199753376757</v>
      </c>
      <c r="AB21" s="31"/>
      <c r="AC21" s="31"/>
      <c r="AD21" s="31"/>
      <c r="AE21" s="31"/>
      <c r="AF21" s="31"/>
      <c r="AG21" s="31"/>
      <c r="AH21" s="31"/>
      <c r="AI21" s="31"/>
      <c r="AJ21">
        <v>333.9837</v>
      </c>
      <c r="AK21">
        <v>6.7882</v>
      </c>
      <c r="AL21">
        <v>55.2865</v>
      </c>
      <c r="AO21">
        <f t="shared" si="5"/>
        <v>382.48199999999997</v>
      </c>
      <c r="AP21">
        <v>430.054</v>
      </c>
      <c r="AQ21">
        <f t="shared" si="6"/>
        <v>47.572</v>
      </c>
      <c r="AV21">
        <v>87.7</v>
      </c>
      <c r="AW21">
        <v>1305.5</v>
      </c>
    </row>
    <row r="22" spans="1:49" ht="12.75">
      <c r="A22" s="3">
        <v>1992</v>
      </c>
      <c r="B22" s="2">
        <v>4</v>
      </c>
      <c r="C22" s="21">
        <v>570.12</v>
      </c>
      <c r="D22" s="19">
        <v>254</v>
      </c>
      <c r="E22" s="18">
        <v>744.11</v>
      </c>
      <c r="F22" s="15">
        <v>224.2</v>
      </c>
      <c r="G22" s="17">
        <v>192.8</v>
      </c>
      <c r="H22" s="4">
        <v>172.79</v>
      </c>
      <c r="I22" s="8">
        <f t="shared" si="7"/>
        <v>172.79</v>
      </c>
      <c r="J22" s="4">
        <v>13.51</v>
      </c>
      <c r="K22">
        <v>63.12</v>
      </c>
      <c r="L22" s="4">
        <v>5.7</v>
      </c>
      <c r="M22">
        <v>70.92</v>
      </c>
      <c r="N22">
        <v>19.54</v>
      </c>
      <c r="O22">
        <f t="shared" si="8"/>
        <v>172.79</v>
      </c>
      <c r="P22">
        <v>1363.78</v>
      </c>
      <c r="Q22" s="23">
        <f t="shared" si="0"/>
        <v>306.26674912389194</v>
      </c>
      <c r="R22" s="28">
        <f t="shared" si="1"/>
        <v>269.48411255411247</v>
      </c>
      <c r="S22" s="28">
        <f t="shared" si="2"/>
        <v>211.55978161255047</v>
      </c>
      <c r="T22" s="29">
        <f t="shared" si="4"/>
        <v>6.385901846288604</v>
      </c>
      <c r="U22" s="29">
        <f t="shared" si="4"/>
        <v>29.83553845579102</v>
      </c>
      <c r="V22" s="29">
        <f t="shared" si="4"/>
        <v>2.6942739099811286</v>
      </c>
      <c r="W22" s="29">
        <f t="shared" si="4"/>
        <v>33.5224395957652</v>
      </c>
      <c r="X22" s="29">
        <f t="shared" si="4"/>
        <v>9.23616003526864</v>
      </c>
      <c r="Y22" s="29">
        <f t="shared" si="4"/>
        <v>81.6743138430946</v>
      </c>
      <c r="Z22">
        <v>235.3264</v>
      </c>
      <c r="AA22" s="31">
        <f t="shared" si="3"/>
        <v>111.23399646487422</v>
      </c>
      <c r="AB22" s="31"/>
      <c r="AC22" s="31"/>
      <c r="AD22" s="31"/>
      <c r="AE22" s="31"/>
      <c r="AF22" s="31"/>
      <c r="AG22" s="31"/>
      <c r="AH22" s="31"/>
      <c r="AI22" s="31"/>
      <c r="AJ22">
        <v>406.0508</v>
      </c>
      <c r="AK22">
        <v>2.9975</v>
      </c>
      <c r="AL22">
        <v>61.5584</v>
      </c>
      <c r="AO22">
        <f t="shared" si="5"/>
        <v>464.6117</v>
      </c>
      <c r="AP22">
        <v>518.1838</v>
      </c>
      <c r="AQ22">
        <f t="shared" si="6"/>
        <v>53.572100000000034</v>
      </c>
      <c r="AV22">
        <v>113.4</v>
      </c>
      <c r="AW22">
        <v>1485.7</v>
      </c>
    </row>
    <row r="23" spans="1:49" ht="12.75">
      <c r="A23" s="3">
        <v>1993</v>
      </c>
      <c r="B23" s="2">
        <v>4</v>
      </c>
      <c r="C23" s="21">
        <v>704.63</v>
      </c>
      <c r="D23" s="19">
        <v>268</v>
      </c>
      <c r="E23" s="18">
        <v>1095.32</v>
      </c>
      <c r="F23" s="15">
        <v>253.6</v>
      </c>
      <c r="G23" s="17">
        <v>223.8</v>
      </c>
      <c r="H23" s="4">
        <v>251.26</v>
      </c>
      <c r="I23" s="8">
        <f t="shared" si="7"/>
        <v>251.26</v>
      </c>
      <c r="J23">
        <v>14.87</v>
      </c>
      <c r="K23" s="4">
        <v>74.7</v>
      </c>
      <c r="L23" s="4">
        <v>9.19</v>
      </c>
      <c r="M23" s="4">
        <v>130.7</v>
      </c>
      <c r="N23" s="4">
        <v>21.8</v>
      </c>
      <c r="O23">
        <f t="shared" si="8"/>
        <v>251.26</v>
      </c>
      <c r="P23">
        <v>1383.56</v>
      </c>
      <c r="Q23" s="23">
        <f t="shared" si="0"/>
        <v>343.6198721913008</v>
      </c>
      <c r="R23" s="28">
        <f t="shared" si="1"/>
        <v>302.3511255411255</v>
      </c>
      <c r="S23" s="28">
        <f t="shared" si="2"/>
        <v>233.0502321560423</v>
      </c>
      <c r="T23" s="29">
        <f t="shared" si="4"/>
        <v>6.380598664258599</v>
      </c>
      <c r="U23" s="29">
        <f t="shared" si="4"/>
        <v>32.05317553598637</v>
      </c>
      <c r="V23" s="29">
        <f t="shared" si="4"/>
        <v>3.9433558658060877</v>
      </c>
      <c r="W23" s="29">
        <f t="shared" si="4"/>
        <v>56.082329886926615</v>
      </c>
      <c r="X23" s="29">
        <f t="shared" si="4"/>
        <v>9.354206515187457</v>
      </c>
      <c r="Y23" s="29">
        <f t="shared" si="4"/>
        <v>107.81366646816512</v>
      </c>
      <c r="Z23">
        <v>313.4987</v>
      </c>
      <c r="AA23" s="31">
        <f t="shared" si="3"/>
        <v>134.51979734141273</v>
      </c>
      <c r="AB23" s="31">
        <v>104.2</v>
      </c>
      <c r="AC23" s="31">
        <f aca="true" t="shared" si="9" ref="AC23:AC28">AB23/$S23*100</f>
        <v>44.71139077442811</v>
      </c>
      <c r="AD23" s="31">
        <f aca="true" t="shared" si="10" ref="AD23:AD28">AA23-AC23</f>
        <v>89.80840656698462</v>
      </c>
      <c r="AE23" s="31"/>
      <c r="AF23" s="31"/>
      <c r="AG23" s="31"/>
      <c r="AH23" s="31"/>
      <c r="AI23" s="31"/>
      <c r="AO23">
        <f t="shared" si="5"/>
        <v>0</v>
      </c>
      <c r="AQ23">
        <f t="shared" si="6"/>
        <v>0</v>
      </c>
      <c r="AV23">
        <v>203</v>
      </c>
      <c r="AW23">
        <v>1666.9</v>
      </c>
    </row>
    <row r="24" spans="1:49" ht="12.75">
      <c r="A24" s="3">
        <v>1994</v>
      </c>
      <c r="B24" s="2">
        <v>4</v>
      </c>
      <c r="C24" s="21">
        <v>853.77</v>
      </c>
      <c r="D24" s="19">
        <v>262</v>
      </c>
      <c r="E24" s="18">
        <v>1437.44</v>
      </c>
      <c r="F24" s="15">
        <v>308.4</v>
      </c>
      <c r="G24" s="17">
        <v>281.8</v>
      </c>
      <c r="H24" s="4">
        <v>290.9</v>
      </c>
      <c r="I24" s="8">
        <f t="shared" si="7"/>
        <v>290.89</v>
      </c>
      <c r="J24">
        <v>15.03</v>
      </c>
      <c r="K24">
        <v>77.04</v>
      </c>
      <c r="L24">
        <v>9.31</v>
      </c>
      <c r="M24">
        <v>166.07</v>
      </c>
      <c r="N24">
        <v>23.44</v>
      </c>
      <c r="O24">
        <f t="shared" si="8"/>
        <v>290.89</v>
      </c>
      <c r="P24">
        <v>1403.76</v>
      </c>
      <c r="Q24" s="23">
        <f t="shared" si="0"/>
        <v>375.92249020820447</v>
      </c>
      <c r="R24" s="28">
        <f t="shared" si="1"/>
        <v>330.7741991341991</v>
      </c>
      <c r="S24" s="28">
        <f t="shared" si="2"/>
        <v>258.11263461138793</v>
      </c>
      <c r="T24" s="29">
        <f t="shared" si="4"/>
        <v>5.823039241232431</v>
      </c>
      <c r="U24" s="29">
        <f t="shared" si="4"/>
        <v>29.84743467362252</v>
      </c>
      <c r="V24" s="29">
        <f t="shared" si="4"/>
        <v>3.6069524508232824</v>
      </c>
      <c r="W24" s="29">
        <f t="shared" si="4"/>
        <v>64.34012819637191</v>
      </c>
      <c r="X24" s="29">
        <f t="shared" si="4"/>
        <v>9.081306707550779</v>
      </c>
      <c r="Y24" s="29">
        <f t="shared" si="4"/>
        <v>112.69886126960091</v>
      </c>
      <c r="Z24">
        <v>385.7111</v>
      </c>
      <c r="AA24" s="31">
        <f t="shared" si="3"/>
        <v>149.43518769653534</v>
      </c>
      <c r="AB24" s="31">
        <v>108.4</v>
      </c>
      <c r="AC24" s="31">
        <f t="shared" si="9"/>
        <v>41.99716924481673</v>
      </c>
      <c r="AD24" s="31">
        <f t="shared" si="10"/>
        <v>107.4380184517186</v>
      </c>
      <c r="AE24" s="31"/>
      <c r="AF24" s="31"/>
      <c r="AG24" s="31"/>
      <c r="AH24" s="31"/>
      <c r="AI24" s="31"/>
      <c r="AV24">
        <v>110.1</v>
      </c>
      <c r="AW24">
        <v>1823.6</v>
      </c>
    </row>
    <row r="25" spans="1:49" ht="12.75">
      <c r="A25" s="3">
        <v>1995</v>
      </c>
      <c r="B25" s="2">
        <v>4</v>
      </c>
      <c r="C25" s="21">
        <v>1092.48</v>
      </c>
      <c r="D25" s="19">
        <v>435.9</v>
      </c>
      <c r="E25" s="18">
        <v>1839.11</v>
      </c>
      <c r="F25" s="15">
        <v>356.5</v>
      </c>
      <c r="G25" s="17">
        <v>328.9</v>
      </c>
      <c r="H25" s="4">
        <v>295.56</v>
      </c>
      <c r="I25" s="8">
        <f t="shared" si="7"/>
        <v>295.55999999999995</v>
      </c>
      <c r="J25">
        <v>11.49</v>
      </c>
      <c r="K25" s="4">
        <v>77.23</v>
      </c>
      <c r="L25" s="4">
        <v>11.5</v>
      </c>
      <c r="M25" s="4">
        <v>175.31</v>
      </c>
      <c r="N25" s="4">
        <v>20.03</v>
      </c>
      <c r="O25">
        <f t="shared" si="8"/>
        <v>295.55999999999995</v>
      </c>
      <c r="P25">
        <v>1424.52</v>
      </c>
      <c r="Q25" s="23">
        <f t="shared" si="0"/>
        <v>417.64584621727477</v>
      </c>
      <c r="R25" s="28">
        <f t="shared" si="1"/>
        <v>367.48658008658003</v>
      </c>
      <c r="S25" s="28">
        <f t="shared" si="2"/>
        <v>297.28432525144484</v>
      </c>
      <c r="T25" s="29">
        <f t="shared" si="4"/>
        <v>3.864986823735725</v>
      </c>
      <c r="U25" s="29">
        <f t="shared" si="4"/>
        <v>25.978497162498698</v>
      </c>
      <c r="V25" s="29">
        <f t="shared" si="4"/>
        <v>3.8683506068721356</v>
      </c>
      <c r="W25" s="29">
        <f t="shared" si="4"/>
        <v>58.9704821644134</v>
      </c>
      <c r="X25" s="29">
        <f t="shared" si="4"/>
        <v>6.737657622230338</v>
      </c>
      <c r="Y25" s="29">
        <f t="shared" si="4"/>
        <v>99.41997437975027</v>
      </c>
      <c r="Z25">
        <v>412.4206</v>
      </c>
      <c r="AA25" s="31">
        <f t="shared" si="3"/>
        <v>138.72934593883218</v>
      </c>
      <c r="AB25" s="31">
        <v>134.635</v>
      </c>
      <c r="AC25" s="31">
        <f t="shared" si="9"/>
        <v>45.28829425706347</v>
      </c>
      <c r="AD25" s="31">
        <f t="shared" si="10"/>
        <v>93.44105168176871</v>
      </c>
      <c r="AE25" s="31"/>
      <c r="AF25" s="31"/>
      <c r="AG25" s="31"/>
      <c r="AH25" s="31"/>
      <c r="AI25" s="31"/>
      <c r="AV25">
        <v>104.1</v>
      </c>
      <c r="AW25">
        <v>2026</v>
      </c>
    </row>
    <row r="26" spans="1:49" ht="12.75">
      <c r="A26" s="3">
        <v>1996</v>
      </c>
      <c r="B26" s="2">
        <v>4</v>
      </c>
      <c r="C26" s="21">
        <v>1308.01</v>
      </c>
      <c r="D26" s="19">
        <v>434.8</v>
      </c>
      <c r="E26" s="18">
        <v>2055.11</v>
      </c>
      <c r="F26" s="15">
        <v>378.6</v>
      </c>
      <c r="G26" s="17">
        <v>356.2</v>
      </c>
      <c r="H26" s="4">
        <v>311.77</v>
      </c>
      <c r="I26" s="9">
        <v>255.94</v>
      </c>
      <c r="J26" s="9">
        <v>6.59</v>
      </c>
      <c r="K26" s="4">
        <v>72.66</v>
      </c>
      <c r="L26" s="4">
        <v>8.36</v>
      </c>
      <c r="M26">
        <v>139.29</v>
      </c>
      <c r="N26">
        <v>29.04</v>
      </c>
      <c r="O26">
        <f t="shared" si="8"/>
        <v>255.93999999999997</v>
      </c>
      <c r="P26">
        <v>1441.2</v>
      </c>
      <c r="Q26" s="23">
        <f t="shared" si="0"/>
        <v>463.5951350237064</v>
      </c>
      <c r="R26" s="28">
        <f t="shared" si="1"/>
        <v>407.9173593073592</v>
      </c>
      <c r="S26" s="28">
        <f t="shared" si="2"/>
        <v>320.655635303433</v>
      </c>
      <c r="T26" s="29">
        <f t="shared" si="4"/>
        <v>2.055164255499191</v>
      </c>
      <c r="U26" s="29">
        <f t="shared" si="4"/>
        <v>22.659823187340095</v>
      </c>
      <c r="V26" s="29">
        <f t="shared" si="4"/>
        <v>2.6071582968092923</v>
      </c>
      <c r="W26" s="29">
        <f t="shared" si="4"/>
        <v>43.43912430174239</v>
      </c>
      <c r="X26" s="29">
        <f t="shared" si="4"/>
        <v>9.056444609969121</v>
      </c>
      <c r="Y26" s="29">
        <f t="shared" si="4"/>
        <v>79.81771465136008</v>
      </c>
      <c r="Z26">
        <v>487.647</v>
      </c>
      <c r="AA26" s="31">
        <f t="shared" si="3"/>
        <v>152.0781007134164</v>
      </c>
      <c r="AB26" s="31">
        <v>160.87</v>
      </c>
      <c r="AC26" s="31">
        <f t="shared" si="9"/>
        <v>50.169085551161594</v>
      </c>
      <c r="AD26" s="31">
        <f t="shared" si="10"/>
        <v>101.9090151622548</v>
      </c>
      <c r="AE26" s="31"/>
      <c r="AF26" s="31"/>
      <c r="AG26" s="31"/>
      <c r="AH26" s="31"/>
      <c r="AI26" s="31"/>
      <c r="AV26">
        <v>112</v>
      </c>
      <c r="AW26">
        <v>2248.9</v>
      </c>
    </row>
    <row r="27" spans="1:49" ht="12.75">
      <c r="A27" s="3">
        <v>1997</v>
      </c>
      <c r="B27" s="2">
        <v>4</v>
      </c>
      <c r="C27" s="21">
        <v>1480.13</v>
      </c>
      <c r="D27" s="19">
        <v>427.2</v>
      </c>
      <c r="E27" s="18">
        <v>2351</v>
      </c>
      <c r="F27" s="9">
        <v>383.7</v>
      </c>
      <c r="G27" s="17">
        <v>367.2</v>
      </c>
      <c r="H27" s="4">
        <v>398.39</v>
      </c>
      <c r="I27" s="4">
        <v>398.36</v>
      </c>
      <c r="J27">
        <v>10.25</v>
      </c>
      <c r="K27">
        <v>118.56</v>
      </c>
      <c r="L27">
        <v>15.64</v>
      </c>
      <c r="M27">
        <v>203.6</v>
      </c>
      <c r="N27">
        <v>50.31</v>
      </c>
      <c r="O27">
        <f t="shared" si="8"/>
        <v>398.35999999999996</v>
      </c>
      <c r="P27">
        <v>1439.36</v>
      </c>
      <c r="Q27" s="23">
        <f t="shared" si="0"/>
        <v>512.2655122655123</v>
      </c>
      <c r="R27" s="28">
        <f t="shared" si="1"/>
        <v>450.7424242424242</v>
      </c>
      <c r="S27" s="28">
        <f t="shared" si="2"/>
        <v>328.3760126390804</v>
      </c>
      <c r="T27" s="29">
        <f t="shared" si="4"/>
        <v>3.1214216646408404</v>
      </c>
      <c r="U27" s="29">
        <f t="shared" si="4"/>
        <v>36.10495146925054</v>
      </c>
      <c r="V27" s="29">
        <f t="shared" si="4"/>
        <v>4.762832666827585</v>
      </c>
      <c r="W27" s="29">
        <f t="shared" si="4"/>
        <v>62.0020927727683</v>
      </c>
      <c r="X27" s="29">
        <f t="shared" si="4"/>
        <v>15.320851116885922</v>
      </c>
      <c r="Y27" s="29">
        <f t="shared" si="4"/>
        <v>121.31214969037319</v>
      </c>
      <c r="Z27">
        <v>570.1054</v>
      </c>
      <c r="AA27" s="31">
        <f t="shared" si="3"/>
        <v>173.61359479890072</v>
      </c>
      <c r="AB27" s="31">
        <v>176.23</v>
      </c>
      <c r="AC27" s="31">
        <f t="shared" si="9"/>
        <v>53.66713560582003</v>
      </c>
      <c r="AD27" s="31">
        <f t="shared" si="10"/>
        <v>119.9464591930807</v>
      </c>
      <c r="AE27" s="31"/>
      <c r="AF27" s="31"/>
      <c r="AG27" s="31"/>
      <c r="AH27" s="31"/>
      <c r="AI27" s="31"/>
      <c r="AV27">
        <v>114.1</v>
      </c>
      <c r="AW27">
        <v>2485</v>
      </c>
    </row>
    <row r="28" spans="1:49" ht="12.75">
      <c r="A28" s="3">
        <v>1998</v>
      </c>
      <c r="B28" s="2">
        <v>4</v>
      </c>
      <c r="C28" s="21">
        <v>1601.07</v>
      </c>
      <c r="D28" s="19">
        <v>373.1</v>
      </c>
      <c r="E28" s="18">
        <v>2318.49</v>
      </c>
      <c r="F28" s="9">
        <v>372.2</v>
      </c>
      <c r="G28" s="17">
        <v>362.1</v>
      </c>
      <c r="H28" s="4">
        <v>534.68</v>
      </c>
      <c r="I28" s="4">
        <v>534.66</v>
      </c>
      <c r="J28">
        <v>17.75</v>
      </c>
      <c r="K28">
        <v>155.26</v>
      </c>
      <c r="L28">
        <v>37.53</v>
      </c>
      <c r="M28">
        <v>248.38</v>
      </c>
      <c r="N28">
        <v>75.94</v>
      </c>
      <c r="O28">
        <f t="shared" si="8"/>
        <v>534.8599999999999</v>
      </c>
      <c r="P28">
        <v>1398.32</v>
      </c>
      <c r="Q28" s="23">
        <f t="shared" si="0"/>
        <v>558.3797155225726</v>
      </c>
      <c r="R28" s="28">
        <f t="shared" si="1"/>
        <v>491.3183116883116</v>
      </c>
      <c r="S28" s="28">
        <f t="shared" si="2"/>
        <v>325.8722424772366</v>
      </c>
      <c r="T28" s="29">
        <f t="shared" si="4"/>
        <v>5.446919892614021</v>
      </c>
      <c r="U28" s="29">
        <f t="shared" si="4"/>
        <v>47.6444384522396</v>
      </c>
      <c r="V28" s="29">
        <f t="shared" si="4"/>
        <v>11.51678329970728</v>
      </c>
      <c r="W28" s="29">
        <f t="shared" si="4"/>
        <v>76.22005424943497</v>
      </c>
      <c r="X28" s="29">
        <f t="shared" si="4"/>
        <v>23.303611078597676</v>
      </c>
      <c r="Y28" s="29">
        <f t="shared" si="4"/>
        <v>164.1318069725935</v>
      </c>
      <c r="Z28">
        <v>770.6898</v>
      </c>
      <c r="AA28" s="31">
        <f t="shared" si="3"/>
        <v>236.5005973326604</v>
      </c>
      <c r="AB28" s="31">
        <v>200.09</v>
      </c>
      <c r="AC28" s="31">
        <f t="shared" si="9"/>
        <v>61.40136345426138</v>
      </c>
      <c r="AD28" s="31">
        <f t="shared" si="10"/>
        <v>175.09923387839902</v>
      </c>
      <c r="AE28" s="31"/>
      <c r="AF28" s="31"/>
      <c r="AG28" s="31"/>
      <c r="AH28" s="31"/>
      <c r="AI28" s="31"/>
      <c r="AV28">
        <v>143.8</v>
      </c>
      <c r="AW28">
        <v>2708.7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22</v>
      </c>
      <c r="B30" s="6" t="s">
        <v>23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36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24</v>
      </c>
      <c r="C32" s="3"/>
      <c r="D32" s="3"/>
      <c r="E32" s="3"/>
      <c r="F32" s="3"/>
      <c r="G32" s="3"/>
    </row>
    <row r="33" spans="1:7" ht="12.75">
      <c r="A33" s="3"/>
      <c r="B33" s="6" t="s">
        <v>35</v>
      </c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2002-03-12T12:41:34Z</dcterms:created>
  <dcterms:modified xsi:type="dcterms:W3CDTF">2005-08-15T08:27:46Z</dcterms:modified>
  <cp:category/>
  <cp:version/>
  <cp:contentType/>
  <cp:contentStatus/>
</cp:coreProperties>
</file>