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efdata</author>
    <author>EF</author>
  </authors>
  <commentList>
    <comment ref="O28" authorId="0">
      <text>
        <r>
          <rPr>
            <b/>
            <sz val="9"/>
            <rFont val="新細明體"/>
            <family val="0"/>
          </rPr>
          <t>efdata:</t>
        </r>
        <r>
          <rPr>
            <sz val="9"/>
            <rFont val="新細明體"/>
            <family val="0"/>
          </rPr>
          <t xml:space="preserve">
= srf + others</t>
        </r>
      </text>
    </comment>
    <comment ref="C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  <comment ref="L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6.p98</t>
        </r>
      </text>
    </comment>
    <comment ref="L30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6.2001.p77</t>
        </r>
      </text>
    </comment>
    <comment ref="M33" authorId="1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including bonds</t>
        </r>
      </text>
    </comment>
  </commentList>
</comments>
</file>

<file path=xl/sharedStrings.xml><?xml version="1.0" encoding="utf-8"?>
<sst xmlns="http://schemas.openxmlformats.org/spreadsheetml/2006/main" count="166" uniqueCount="79">
  <si>
    <t>The Economic Indicators of Heilognjiang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</si>
  <si>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</si>
  <si>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</si>
  <si>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</si>
  <si>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</si>
  <si>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</si>
  <si>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</si>
  <si>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</si>
  <si>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</si>
  <si>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</si>
  <si>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</si>
  <si>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</si>
  <si>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</si>
  <si>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</si>
  <si>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</si>
  <si>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</si>
  <si>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</si>
  <si>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</si>
  <si>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</si>
  <si>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</si>
  <si>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</si>
  <si>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</si>
  <si>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</si>
  <si>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</si>
  <si>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</si>
  <si>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</si>
  <si>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</si>
  <si>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*srf+other</t>
  </si>
  <si>
    <t>4. Statistical yearbook of Heilongjiang 1998,1999</t>
  </si>
  <si>
    <t>*</t>
  </si>
  <si>
    <t>.</t>
  </si>
  <si>
    <t>L</t>
  </si>
  <si>
    <t>3.7 P.38 1999</t>
  </si>
  <si>
    <t>1978=100</t>
  </si>
  <si>
    <t>2.12 P. 22 1999</t>
  </si>
  <si>
    <t>4.1 P. 198 1991</t>
  </si>
  <si>
    <t>2.11 P.152 1991</t>
  </si>
  <si>
    <t>2.10 P.21 1996</t>
  </si>
  <si>
    <t>LAST YR =100</t>
  </si>
  <si>
    <t>CALCU 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</si>
  <si>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</si>
  <si>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</si>
  <si>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</si>
  <si>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</si>
  <si>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</si>
  <si>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</si>
  <si>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</si>
  <si>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</si>
  <si>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</si>
  <si>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SUM</t>
  </si>
  <si>
    <t xml:space="preserve">p.243 50 yr </t>
  </si>
  <si>
    <t>p.244</t>
  </si>
  <si>
    <t>1952=100 Accumulation</t>
  </si>
  <si>
    <t>ni-sub+tax</t>
  </si>
  <si>
    <t>GDP-NNP</t>
  </si>
  <si>
    <t>National Income</t>
  </si>
  <si>
    <t>Industrial Tax</t>
  </si>
  <si>
    <t>Agr Tax</t>
  </si>
  <si>
    <t>Construction Tax</t>
  </si>
  <si>
    <t>NNP</t>
  </si>
  <si>
    <t>OLD GDP</t>
  </si>
  <si>
    <t>Dep</t>
  </si>
  <si>
    <t>1994 yr bk</t>
  </si>
  <si>
    <t>price subside</t>
  </si>
  <si>
    <t>p. 316 50yr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</si>
  <si>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</si>
  <si>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</si>
  <si>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</si>
  <si>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</si>
  <si>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</si>
  <si>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</si>
  <si>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</si>
  <si>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</si>
  <si>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</si>
  <si>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</si>
  <si>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</si>
  <si>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</si>
  <si>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</si>
  <si>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Heilongjiang Statistical yearbook 1999-2004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</si>
</sst>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#,##0.0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新細明體"/>
      <family val="0"/>
    </font>
    <font>
      <b/>
      <sz val="9"/>
      <name val="新細明體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9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201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43" fontId="0" fillId="0" borderId="0" xfId="15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43" fontId="0" fillId="3" borderId="0" xfId="0" applyNumberFormat="1" applyFill="1" applyAlignment="1">
      <alignment/>
    </xf>
    <xf numFmtId="43" fontId="0" fillId="4" borderId="0" xfId="15" applyFill="1" applyAlignment="1">
      <alignment/>
    </xf>
    <xf numFmtId="43" fontId="0" fillId="0" borderId="0" xfId="0" applyNumberFormat="1" applyAlignment="1">
      <alignment/>
    </xf>
    <xf numFmtId="0" fontId="0" fillId="5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43" fontId="0" fillId="0" borderId="1" xfId="15" applyBorder="1" applyAlignment="1">
      <alignment/>
    </xf>
    <xf numFmtId="43" fontId="0" fillId="3" borderId="1" xfId="0" applyNumberFormat="1" applyFill="1" applyBorder="1" applyAlignment="1">
      <alignment/>
    </xf>
    <xf numFmtId="43" fontId="0" fillId="4" borderId="1" xfId="15" applyFill="1" applyBorder="1" applyAlignment="1">
      <alignment/>
    </xf>
    <xf numFmtId="0" fontId="0" fillId="4" borderId="1" xfId="0" applyFill="1" applyBorder="1" applyAlignment="1">
      <alignment/>
    </xf>
    <xf numFmtId="43" fontId="0" fillId="0" borderId="1" xfId="0" applyNumberFormat="1" applyBorder="1" applyAlignment="1">
      <alignment/>
    </xf>
    <xf numFmtId="2" fontId="0" fillId="5" borderId="0" xfId="0" applyNumberFormat="1" applyFill="1" applyAlignment="1">
      <alignment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:E1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4.421875" style="0" bestFit="1" customWidth="1"/>
    <col min="19" max="19" width="15.8515625" style="0" bestFit="1" customWidth="1"/>
    <col min="20" max="20" width="10.421875" style="0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53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R3" t="s">
        <v>35</v>
      </c>
      <c r="S3" t="s">
        <v>37</v>
      </c>
      <c r="BA3" t="s">
        <v>36</v>
      </c>
    </row>
    <row r="4" spans="1:53" ht="12.75">
      <c r="A4" s="1"/>
      <c r="B4" s="1"/>
      <c r="C4" s="1"/>
      <c r="D4" s="1"/>
      <c r="E4" s="2" t="s">
        <v>72</v>
      </c>
      <c r="F4" s="1"/>
      <c r="G4" s="2" t="s">
        <v>72</v>
      </c>
      <c r="H4" s="7" t="s">
        <v>2</v>
      </c>
      <c r="I4" s="7"/>
      <c r="M4" s="1"/>
      <c r="N4" s="1"/>
      <c r="O4" s="1"/>
      <c r="R4" t="s">
        <v>32</v>
      </c>
      <c r="S4" t="s">
        <v>34</v>
      </c>
      <c r="AB4" t="s">
        <v>50</v>
      </c>
      <c r="AD4" t="s">
        <v>67</v>
      </c>
      <c r="AE4" t="s">
        <v>70</v>
      </c>
      <c r="AL4" t="s">
        <v>62</v>
      </c>
      <c r="AM4" t="s">
        <v>64</v>
      </c>
      <c r="AQ4" t="s">
        <v>53</v>
      </c>
      <c r="AS4" t="s">
        <v>54</v>
      </c>
      <c r="AU4" t="s">
        <v>51</v>
      </c>
      <c r="AX4" t="s">
        <v>37</v>
      </c>
      <c r="BA4" t="s">
        <v>34</v>
      </c>
    </row>
    <row r="5" spans="1:53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t="s">
        <v>49</v>
      </c>
      <c r="R5" t="s">
        <v>31</v>
      </c>
      <c r="S5" t="s">
        <v>39</v>
      </c>
      <c r="T5" s="22" t="s">
        <v>40</v>
      </c>
      <c r="U5" s="22" t="s">
        <v>41</v>
      </c>
      <c r="V5" s="23" t="s">
        <v>42</v>
      </c>
      <c r="W5" s="24" t="s">
        <v>43</v>
      </c>
      <c r="X5" s="24" t="s">
        <v>44</v>
      </c>
      <c r="Y5" s="24" t="s">
        <v>45</v>
      </c>
      <c r="Z5" s="25" t="s">
        <v>46</v>
      </c>
      <c r="AA5" s="25" t="s">
        <v>47</v>
      </c>
      <c r="AB5" t="s">
        <v>65</v>
      </c>
      <c r="AC5" t="s">
        <v>66</v>
      </c>
      <c r="AD5" t="s">
        <v>68</v>
      </c>
      <c r="AE5" t="s">
        <v>69</v>
      </c>
      <c r="AF5" t="s">
        <v>71</v>
      </c>
      <c r="AL5" t="s">
        <v>55</v>
      </c>
      <c r="AM5" t="s">
        <v>63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U5" t="s">
        <v>52</v>
      </c>
      <c r="AX5" t="s">
        <v>38</v>
      </c>
      <c r="BA5" t="s">
        <v>33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19</v>
      </c>
      <c r="J6" s="2" t="s">
        <v>20</v>
      </c>
      <c r="K6" s="2" t="s">
        <v>21</v>
      </c>
      <c r="T6" s="22"/>
      <c r="U6" s="22" t="s">
        <v>48</v>
      </c>
      <c r="V6" s="23"/>
      <c r="W6" s="23"/>
      <c r="X6" s="23"/>
      <c r="Y6" s="23"/>
      <c r="Z6" s="23"/>
      <c r="AA6" s="23"/>
    </row>
    <row r="7" spans="1:27" ht="12.75">
      <c r="A7" s="2"/>
      <c r="B7" s="2" t="s">
        <v>26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2"/>
      <c r="U7" s="22"/>
      <c r="V7" s="23"/>
      <c r="W7" s="23"/>
      <c r="X7" s="23"/>
      <c r="Y7" s="23"/>
      <c r="Z7" s="23"/>
      <c r="AA7" s="23"/>
    </row>
    <row r="8" spans="1:53" ht="12.75">
      <c r="A8" s="12">
        <v>1978</v>
      </c>
      <c r="B8" s="2">
        <v>8</v>
      </c>
      <c r="C8" s="18">
        <v>174.78</v>
      </c>
      <c r="D8" s="16">
        <v>261</v>
      </c>
      <c r="E8" s="16"/>
      <c r="F8" s="17">
        <v>212.14</v>
      </c>
      <c r="G8" s="17"/>
      <c r="H8" s="17">
        <v>100</v>
      </c>
      <c r="I8" s="13"/>
      <c r="J8" s="2"/>
      <c r="K8" s="2"/>
      <c r="L8" s="2"/>
      <c r="M8" s="2"/>
      <c r="N8" s="2"/>
      <c r="O8" s="2"/>
      <c r="P8" s="1"/>
      <c r="Q8" s="2"/>
      <c r="R8">
        <v>1000.6</v>
      </c>
      <c r="S8" s="21">
        <v>100</v>
      </c>
      <c r="T8" s="26">
        <f>C$8/100*S8</f>
        <v>174.78</v>
      </c>
      <c r="U8" s="26">
        <f>C8/T8*100</f>
        <v>100</v>
      </c>
      <c r="V8" s="27"/>
      <c r="W8" s="23"/>
      <c r="X8" s="23"/>
      <c r="Y8" s="23"/>
      <c r="Z8" s="23"/>
      <c r="AA8" s="23"/>
      <c r="AB8">
        <v>41.23</v>
      </c>
      <c r="AC8" s="28">
        <f>AB8/U8*100</f>
        <v>41.23</v>
      </c>
      <c r="AD8" s="28"/>
      <c r="AE8" s="28"/>
      <c r="AF8" s="28"/>
      <c r="AG8" s="28"/>
      <c r="AH8" s="28"/>
      <c r="AI8" s="28"/>
      <c r="AJ8" s="28"/>
      <c r="AK8" s="28"/>
      <c r="AL8">
        <v>151.45</v>
      </c>
      <c r="AM8">
        <v>6.2</v>
      </c>
      <c r="AN8">
        <v>20.32</v>
      </c>
      <c r="AR8">
        <v>174.78</v>
      </c>
      <c r="AU8">
        <v>558.7</v>
      </c>
      <c r="BA8">
        <v>100</v>
      </c>
    </row>
    <row r="9" spans="1:53" ht="12.75">
      <c r="A9" s="12">
        <v>1979</v>
      </c>
      <c r="B9" s="2">
        <v>8</v>
      </c>
      <c r="C9" s="18">
        <v>187.16</v>
      </c>
      <c r="D9" s="16">
        <v>269</v>
      </c>
      <c r="E9" s="16"/>
      <c r="F9" s="17">
        <v>230.75</v>
      </c>
      <c r="G9" s="17"/>
      <c r="H9" s="17">
        <v>101.8</v>
      </c>
      <c r="I9" s="13"/>
      <c r="J9" s="2"/>
      <c r="K9" s="2"/>
      <c r="L9" s="2"/>
      <c r="M9" s="2"/>
      <c r="N9" s="2"/>
      <c r="O9" s="2"/>
      <c r="P9" s="1"/>
      <c r="Q9" s="2"/>
      <c r="R9">
        <v>1032.7</v>
      </c>
      <c r="S9" s="21">
        <f aca="true" t="shared" si="0" ref="S9:S25">S8*AX9/100</f>
        <v>103</v>
      </c>
      <c r="T9" s="26">
        <f aca="true" t="shared" si="1" ref="T9:T28">C$8/100*S9</f>
        <v>180.0234</v>
      </c>
      <c r="U9" s="26">
        <f aca="true" t="shared" si="2" ref="U9:U28">C9/T9*100</f>
        <v>103.9642624236627</v>
      </c>
      <c r="V9" s="27"/>
      <c r="W9" s="23"/>
      <c r="X9" s="23"/>
      <c r="Y9" s="23"/>
      <c r="Z9" s="23"/>
      <c r="AA9" s="23"/>
      <c r="AB9">
        <v>45.21</v>
      </c>
      <c r="AC9" s="28">
        <f aca="true" t="shared" si="3" ref="AC9:AC28">AB9/U9*100</f>
        <v>43.48609699722163</v>
      </c>
      <c r="AD9" s="28"/>
      <c r="AE9" s="28"/>
      <c r="AF9" s="28"/>
      <c r="AG9" s="28"/>
      <c r="AH9" s="28"/>
      <c r="AI9" s="28"/>
      <c r="AJ9" s="28"/>
      <c r="AK9" s="28"/>
      <c r="AM9">
        <v>10.96</v>
      </c>
      <c r="AN9">
        <v>20.05</v>
      </c>
      <c r="AR9">
        <v>187.16</v>
      </c>
      <c r="AU9">
        <v>604.5</v>
      </c>
      <c r="AX9">
        <v>103</v>
      </c>
      <c r="BA9">
        <v>103</v>
      </c>
    </row>
    <row r="10" spans="1:53" ht="12.75">
      <c r="A10" s="12">
        <v>1980</v>
      </c>
      <c r="B10" s="2">
        <v>8</v>
      </c>
      <c r="C10" s="18">
        <v>221.04</v>
      </c>
      <c r="D10" s="16">
        <v>284</v>
      </c>
      <c r="E10" s="16"/>
      <c r="F10" s="17">
        <v>244.17</v>
      </c>
      <c r="G10" s="17"/>
      <c r="H10" s="17">
        <v>107.5</v>
      </c>
      <c r="I10" s="13"/>
      <c r="J10" s="2"/>
      <c r="K10" s="2"/>
      <c r="L10" s="2"/>
      <c r="M10" s="2"/>
      <c r="N10" s="2"/>
      <c r="O10" s="2"/>
      <c r="P10" s="1"/>
      <c r="Q10" s="2"/>
      <c r="R10">
        <v>1073.3</v>
      </c>
      <c r="S10" s="21">
        <f t="shared" si="0"/>
        <v>113.3</v>
      </c>
      <c r="T10" s="26">
        <f t="shared" si="1"/>
        <v>198.02573999999998</v>
      </c>
      <c r="U10" s="26">
        <f t="shared" si="2"/>
        <v>111.62185279550023</v>
      </c>
      <c r="V10" s="27"/>
      <c r="W10" s="23"/>
      <c r="X10" s="23"/>
      <c r="Y10" s="23"/>
      <c r="Z10" s="23"/>
      <c r="AA10" s="23"/>
      <c r="AB10">
        <v>48.01</v>
      </c>
      <c r="AC10" s="28">
        <f t="shared" si="3"/>
        <v>43.011291066775236</v>
      </c>
      <c r="AD10" s="28"/>
      <c r="AE10" s="28"/>
      <c r="AF10" s="28"/>
      <c r="AG10" s="28"/>
      <c r="AH10" s="28"/>
      <c r="AI10" s="28"/>
      <c r="AJ10" s="28"/>
      <c r="AK10" s="28"/>
      <c r="AL10">
        <v>187.49</v>
      </c>
      <c r="AM10">
        <v>12.21</v>
      </c>
      <c r="AN10">
        <v>20.69</v>
      </c>
      <c r="AR10">
        <v>221.04</v>
      </c>
      <c r="AU10">
        <v>640.2</v>
      </c>
      <c r="AX10">
        <v>110</v>
      </c>
      <c r="BA10">
        <v>113.3</v>
      </c>
    </row>
    <row r="11" spans="1:53" ht="12.75">
      <c r="A11" s="12">
        <v>1981</v>
      </c>
      <c r="B11" s="2">
        <v>8</v>
      </c>
      <c r="C11" s="18">
        <v>228.3</v>
      </c>
      <c r="D11" s="16">
        <v>302</v>
      </c>
      <c r="E11" s="4"/>
      <c r="F11" s="17">
        <v>254.19</v>
      </c>
      <c r="G11" s="17"/>
      <c r="H11" s="17">
        <v>109.8</v>
      </c>
      <c r="I11" s="13"/>
      <c r="J11" s="2"/>
      <c r="K11" s="2"/>
      <c r="L11" s="2"/>
      <c r="M11" s="2"/>
      <c r="N11" s="2"/>
      <c r="O11" s="2"/>
      <c r="P11" s="1"/>
      <c r="Q11" s="2"/>
      <c r="R11">
        <v>1110.1</v>
      </c>
      <c r="S11" s="21">
        <f t="shared" si="0"/>
        <v>117.60539999999999</v>
      </c>
      <c r="T11" s="26">
        <f t="shared" si="1"/>
        <v>205.55071811999997</v>
      </c>
      <c r="U11" s="26">
        <f t="shared" si="2"/>
        <v>111.06747866807211</v>
      </c>
      <c r="V11" s="27"/>
      <c r="W11" s="23"/>
      <c r="X11" s="23"/>
      <c r="Y11" s="23"/>
      <c r="Z11" s="23"/>
      <c r="AA11" s="23"/>
      <c r="AB11">
        <v>57.21</v>
      </c>
      <c r="AC11" s="28">
        <f t="shared" si="3"/>
        <v>51.50922726081997</v>
      </c>
      <c r="AD11" s="28"/>
      <c r="AE11" s="28"/>
      <c r="AF11" s="28"/>
      <c r="AG11" s="28"/>
      <c r="AH11" s="28"/>
      <c r="AI11" s="28"/>
      <c r="AJ11" s="28"/>
      <c r="AK11" s="28"/>
      <c r="AL11">
        <v>188.78</v>
      </c>
      <c r="AM11">
        <v>15.43</v>
      </c>
      <c r="AN11">
        <v>21.93</v>
      </c>
      <c r="AR11">
        <v>225.66</v>
      </c>
      <c r="AU11">
        <v>749.2</v>
      </c>
      <c r="AX11">
        <v>103.8</v>
      </c>
      <c r="BA11">
        <v>119.1</v>
      </c>
    </row>
    <row r="12" spans="1:53" ht="12.75">
      <c r="A12" s="12">
        <v>1982</v>
      </c>
      <c r="B12" s="2">
        <v>8</v>
      </c>
      <c r="C12" s="18">
        <v>248.42</v>
      </c>
      <c r="D12" s="16">
        <v>310</v>
      </c>
      <c r="E12" s="4"/>
      <c r="F12" s="17">
        <v>273.77</v>
      </c>
      <c r="G12" s="17"/>
      <c r="H12" s="17">
        <v>112.9</v>
      </c>
      <c r="I12" s="13"/>
      <c r="J12" s="2"/>
      <c r="K12" s="2"/>
      <c r="L12" s="2"/>
      <c r="M12" s="2"/>
      <c r="N12" s="2"/>
      <c r="O12" s="2"/>
      <c r="P12" s="1"/>
      <c r="Q12" s="2"/>
      <c r="R12">
        <v>1126</v>
      </c>
      <c r="S12" s="21">
        <f t="shared" si="0"/>
        <v>125.36735639999999</v>
      </c>
      <c r="T12" s="26">
        <f t="shared" si="1"/>
        <v>219.11706551592</v>
      </c>
      <c r="U12" s="26">
        <f t="shared" si="2"/>
        <v>113.37318680089341</v>
      </c>
      <c r="V12" s="27"/>
      <c r="W12" s="23"/>
      <c r="X12" s="23"/>
      <c r="Y12" s="23"/>
      <c r="Z12" s="23"/>
      <c r="AA12" s="23"/>
      <c r="AB12">
        <v>77.3</v>
      </c>
      <c r="AC12" s="28">
        <f t="shared" si="3"/>
        <v>68.18190630537242</v>
      </c>
      <c r="AD12" s="28"/>
      <c r="AE12" s="28"/>
      <c r="AF12" s="28"/>
      <c r="AG12" s="28"/>
      <c r="AH12" s="28"/>
      <c r="AI12" s="28"/>
      <c r="AJ12" s="28"/>
      <c r="AK12" s="28"/>
      <c r="AL12">
        <v>204.99</v>
      </c>
      <c r="AM12">
        <v>13.59</v>
      </c>
      <c r="AN12">
        <v>24.93</v>
      </c>
      <c r="AR12">
        <v>244.45</v>
      </c>
      <c r="AU12">
        <v>1000.6</v>
      </c>
      <c r="AX12">
        <v>106.6</v>
      </c>
      <c r="BA12">
        <v>126.7</v>
      </c>
    </row>
    <row r="13" spans="1:53" ht="12.75">
      <c r="A13" s="12">
        <v>1983</v>
      </c>
      <c r="B13" s="2">
        <v>8</v>
      </c>
      <c r="C13" s="18">
        <v>276.94</v>
      </c>
      <c r="D13" s="16">
        <v>322</v>
      </c>
      <c r="E13" s="4"/>
      <c r="F13" s="17">
        <v>305.9</v>
      </c>
      <c r="G13" s="17"/>
      <c r="H13" s="17">
        <v>115.4</v>
      </c>
      <c r="I13" s="13"/>
      <c r="J13" s="2"/>
      <c r="K13" s="2"/>
      <c r="L13" s="2"/>
      <c r="M13" s="2"/>
      <c r="N13" s="2"/>
      <c r="O13" s="2"/>
      <c r="P13" s="1"/>
      <c r="Q13" s="2"/>
      <c r="R13">
        <v>1188.9</v>
      </c>
      <c r="S13" s="21">
        <f t="shared" si="0"/>
        <v>136.14894905039998</v>
      </c>
      <c r="T13" s="26">
        <f t="shared" si="1"/>
        <v>237.96113315028907</v>
      </c>
      <c r="U13" s="26">
        <f t="shared" si="2"/>
        <v>116.3803501578945</v>
      </c>
      <c r="V13" s="27"/>
      <c r="W13" s="23"/>
      <c r="X13" s="23"/>
      <c r="Y13" s="23"/>
      <c r="Z13" s="23"/>
      <c r="AA13" s="23"/>
      <c r="AB13">
        <v>93.46</v>
      </c>
      <c r="AC13" s="28">
        <f t="shared" si="3"/>
        <v>80.30565286425224</v>
      </c>
      <c r="AD13" s="28"/>
      <c r="AE13" s="28"/>
      <c r="AF13" s="28"/>
      <c r="AG13" s="28"/>
      <c r="AH13" s="28"/>
      <c r="AI13" s="28"/>
      <c r="AJ13" s="28"/>
      <c r="AK13" s="28"/>
      <c r="AL13">
        <v>228.03</v>
      </c>
      <c r="AM13">
        <v>14.68</v>
      </c>
      <c r="AN13">
        <v>28.46</v>
      </c>
      <c r="AR13">
        <v>270.9</v>
      </c>
      <c r="AU13">
        <v>1174.9</v>
      </c>
      <c r="AX13">
        <v>108.6</v>
      </c>
      <c r="BA13">
        <v>137.4</v>
      </c>
    </row>
    <row r="14" spans="1:53" ht="12.75">
      <c r="A14" s="3">
        <v>1984</v>
      </c>
      <c r="B14" s="2">
        <v>8</v>
      </c>
      <c r="C14" s="18">
        <v>318.34</v>
      </c>
      <c r="D14" s="16">
        <v>330</v>
      </c>
      <c r="E14" s="4"/>
      <c r="F14" s="15">
        <v>336.55</v>
      </c>
      <c r="G14" s="15"/>
      <c r="H14" s="15">
        <v>120.5</v>
      </c>
      <c r="I14" s="13"/>
      <c r="J14" s="2"/>
      <c r="K14" s="2"/>
      <c r="R14">
        <v>1240.8</v>
      </c>
      <c r="S14" s="21">
        <f t="shared" si="0"/>
        <v>151.26148239499437</v>
      </c>
      <c r="T14" s="26">
        <f t="shared" si="1"/>
        <v>264.3748189299712</v>
      </c>
      <c r="U14" s="26">
        <f t="shared" si="2"/>
        <v>120.41237561445794</v>
      </c>
      <c r="V14" s="27"/>
      <c r="W14" s="23"/>
      <c r="X14" s="23"/>
      <c r="Y14" s="23"/>
      <c r="Z14" s="23"/>
      <c r="AA14" s="23"/>
      <c r="AB14">
        <v>108.86</v>
      </c>
      <c r="AC14" s="28">
        <f t="shared" si="3"/>
        <v>90.40598978675838</v>
      </c>
      <c r="AD14" s="28"/>
      <c r="AE14" s="28"/>
      <c r="AF14" s="28"/>
      <c r="AG14" s="28"/>
      <c r="AH14" s="28"/>
      <c r="AI14" s="28"/>
      <c r="AJ14" s="28"/>
      <c r="AK14" s="28"/>
      <c r="AL14">
        <v>263.66</v>
      </c>
      <c r="AM14">
        <v>19.01</v>
      </c>
      <c r="AN14">
        <v>31.64</v>
      </c>
      <c r="AQ14">
        <f aca="true" t="shared" si="4" ref="AQ14:AQ23">AL14-AM14+AN14+AO14+AP14</f>
        <v>276.29</v>
      </c>
      <c r="AR14">
        <v>311.96</v>
      </c>
      <c r="AS14">
        <f>AR14-AQ14</f>
        <v>35.66999999999996</v>
      </c>
      <c r="AU14">
        <v>1359.2</v>
      </c>
      <c r="AX14">
        <v>111.1</v>
      </c>
      <c r="BA14">
        <v>151.8</v>
      </c>
    </row>
    <row r="15" spans="1:53" ht="12.75">
      <c r="A15" s="3">
        <v>1985</v>
      </c>
      <c r="B15" s="2">
        <v>8</v>
      </c>
      <c r="C15" s="18">
        <v>355.04</v>
      </c>
      <c r="D15" s="16">
        <v>341</v>
      </c>
      <c r="E15" s="4">
        <v>346.8</v>
      </c>
      <c r="F15" s="15">
        <v>391.95</v>
      </c>
      <c r="G15" s="15"/>
      <c r="H15" s="15">
        <v>134.6</v>
      </c>
      <c r="I15" s="13">
        <v>100</v>
      </c>
      <c r="J15" s="4">
        <v>111.79</v>
      </c>
      <c r="K15" s="4">
        <f>SUM(L15:P15)</f>
        <v>111.78999999999999</v>
      </c>
      <c r="L15" s="4">
        <v>17.55</v>
      </c>
      <c r="M15" s="4">
        <v>10.09</v>
      </c>
      <c r="N15" s="4">
        <v>11.39</v>
      </c>
      <c r="O15" s="4">
        <v>46.72</v>
      </c>
      <c r="P15" s="19">
        <v>26.04</v>
      </c>
      <c r="Q15" s="4">
        <f>SUM(L15:P15)</f>
        <v>111.78999999999999</v>
      </c>
      <c r="R15">
        <v>1281.2</v>
      </c>
      <c r="S15" s="21">
        <f t="shared" si="0"/>
        <v>160.33717133869405</v>
      </c>
      <c r="T15" s="26">
        <f t="shared" si="1"/>
        <v>280.23730806576947</v>
      </c>
      <c r="U15" s="26">
        <f t="shared" si="2"/>
        <v>126.69262435131405</v>
      </c>
      <c r="V15" s="27">
        <f aca="true" t="shared" si="5" ref="V15:AA28">L15/$U15*100</f>
        <v>13.85242439317895</v>
      </c>
      <c r="W15" s="27">
        <f t="shared" si="5"/>
        <v>7.96415738616385</v>
      </c>
      <c r="X15" s="27">
        <f t="shared" si="5"/>
        <v>8.9902628967697</v>
      </c>
      <c r="Y15" s="27">
        <f t="shared" si="5"/>
        <v>36.87665342731171</v>
      </c>
      <c r="Z15" s="27">
        <f t="shared" si="5"/>
        <v>20.55368268936637</v>
      </c>
      <c r="AA15" s="27">
        <f t="shared" si="5"/>
        <v>88.23718079279057</v>
      </c>
      <c r="AB15">
        <v>136.2</v>
      </c>
      <c r="AC15" s="28">
        <f t="shared" si="3"/>
        <v>107.50428503424345</v>
      </c>
      <c r="AD15" s="28"/>
      <c r="AE15" s="28"/>
      <c r="AF15" s="28"/>
      <c r="AG15" s="28"/>
      <c r="AH15" s="28"/>
      <c r="AI15" s="28"/>
      <c r="AJ15" s="28"/>
      <c r="AK15" s="28"/>
      <c r="AL15">
        <v>280.99</v>
      </c>
      <c r="AM15">
        <v>16.69</v>
      </c>
      <c r="AN15">
        <v>45.26</v>
      </c>
      <c r="AQ15">
        <f t="shared" si="4"/>
        <v>309.56</v>
      </c>
      <c r="AR15">
        <v>344.22</v>
      </c>
      <c r="AS15">
        <f aca="true" t="shared" si="6" ref="AS15:AS23">AR15-AQ15</f>
        <v>34.660000000000025</v>
      </c>
      <c r="AU15">
        <v>1530.2</v>
      </c>
      <c r="AX15">
        <v>106</v>
      </c>
      <c r="BA15">
        <v>159.9</v>
      </c>
    </row>
    <row r="16" spans="1:53" ht="12.75">
      <c r="A16" s="3">
        <v>1986</v>
      </c>
      <c r="B16" s="2">
        <v>8</v>
      </c>
      <c r="C16" s="18">
        <v>400.82</v>
      </c>
      <c r="D16" s="16">
        <v>360</v>
      </c>
      <c r="E16" s="4">
        <v>370</v>
      </c>
      <c r="F16" s="15">
        <v>468.58</v>
      </c>
      <c r="G16" s="15"/>
      <c r="H16" s="15">
        <v>142.5</v>
      </c>
      <c r="I16" s="13">
        <v>106.2</v>
      </c>
      <c r="J16" s="4">
        <v>123.55</v>
      </c>
      <c r="K16" s="4">
        <f aca="true" t="shared" si="7" ref="K16:K25">SUM(L16:P16)</f>
        <v>123.55</v>
      </c>
      <c r="L16" s="4">
        <v>18.86</v>
      </c>
      <c r="M16" s="4">
        <v>15.18</v>
      </c>
      <c r="N16" s="4">
        <v>9.15</v>
      </c>
      <c r="O16" s="4">
        <v>52.97</v>
      </c>
      <c r="P16" s="19">
        <v>27.39</v>
      </c>
      <c r="Q16" s="4">
        <f aca="true" t="shared" si="8" ref="Q16:Q28">SUM(L16:P16)</f>
        <v>123.55</v>
      </c>
      <c r="R16">
        <v>1316.6</v>
      </c>
      <c r="S16" s="21">
        <f t="shared" si="0"/>
        <v>165.94897233554835</v>
      </c>
      <c r="T16" s="26">
        <f t="shared" si="1"/>
        <v>290.0456138480714</v>
      </c>
      <c r="U16" s="26">
        <f t="shared" si="2"/>
        <v>138.19205699485366</v>
      </c>
      <c r="V16" s="27">
        <f t="shared" si="5"/>
        <v>13.647672963361677</v>
      </c>
      <c r="W16" s="27">
        <f t="shared" si="5"/>
        <v>10.984712385144762</v>
      </c>
      <c r="X16" s="27">
        <f t="shared" si="5"/>
        <v>6.621219915946942</v>
      </c>
      <c r="Y16" s="27">
        <f t="shared" si="5"/>
        <v>38.33071245330159</v>
      </c>
      <c r="Z16" s="27">
        <f t="shared" si="5"/>
        <v>19.820241912326424</v>
      </c>
      <c r="AA16" s="27">
        <f t="shared" si="5"/>
        <v>89.4045596300814</v>
      </c>
      <c r="AB16">
        <v>164.21</v>
      </c>
      <c r="AC16" s="28">
        <f t="shared" si="3"/>
        <v>118.82737949701065</v>
      </c>
      <c r="AD16" s="28"/>
      <c r="AE16" s="28"/>
      <c r="AF16" s="28"/>
      <c r="AG16" s="28"/>
      <c r="AH16" s="28"/>
      <c r="AI16" s="28"/>
      <c r="AJ16" s="28"/>
      <c r="AK16" s="28"/>
      <c r="AL16">
        <v>326.82</v>
      </c>
      <c r="AM16">
        <v>22.3</v>
      </c>
      <c r="AN16">
        <v>51.1</v>
      </c>
      <c r="AQ16">
        <f t="shared" si="4"/>
        <v>355.62</v>
      </c>
      <c r="AR16">
        <v>378.22</v>
      </c>
      <c r="AS16">
        <f t="shared" si="6"/>
        <v>22.600000000000023</v>
      </c>
      <c r="AU16">
        <v>1741.3</v>
      </c>
      <c r="AX16">
        <v>103.5</v>
      </c>
      <c r="BA16">
        <v>163.7</v>
      </c>
    </row>
    <row r="17" spans="1:53" ht="12.75">
      <c r="A17" s="3">
        <v>1987</v>
      </c>
      <c r="B17" s="2">
        <v>8</v>
      </c>
      <c r="C17" s="18">
        <v>454.6</v>
      </c>
      <c r="D17" s="16">
        <v>363</v>
      </c>
      <c r="E17" s="4">
        <v>377.2</v>
      </c>
      <c r="F17" s="15">
        <v>563.89</v>
      </c>
      <c r="G17" s="15"/>
      <c r="H17" s="15">
        <v>156.2</v>
      </c>
      <c r="I17" s="13">
        <v>116.2</v>
      </c>
      <c r="J17" s="4">
        <v>140.31</v>
      </c>
      <c r="K17" s="4">
        <f t="shared" si="7"/>
        <v>140.32</v>
      </c>
      <c r="L17" s="4">
        <v>22.28</v>
      </c>
      <c r="M17" s="4">
        <v>22.72</v>
      </c>
      <c r="N17" s="4">
        <v>8.31</v>
      </c>
      <c r="O17" s="4">
        <v>53.2</v>
      </c>
      <c r="P17" s="19">
        <v>33.81</v>
      </c>
      <c r="Q17" s="4">
        <f t="shared" si="8"/>
        <v>140.32</v>
      </c>
      <c r="R17">
        <v>1326</v>
      </c>
      <c r="S17" s="21">
        <f t="shared" si="0"/>
        <v>180.2205839564055</v>
      </c>
      <c r="T17" s="26">
        <f t="shared" si="1"/>
        <v>314.98953663900556</v>
      </c>
      <c r="U17" s="26">
        <f t="shared" si="2"/>
        <v>144.32225427252695</v>
      </c>
      <c r="V17" s="27">
        <f t="shared" si="5"/>
        <v>15.437674606944663</v>
      </c>
      <c r="W17" s="27">
        <f t="shared" si="5"/>
        <v>15.742547893616818</v>
      </c>
      <c r="X17" s="27">
        <f t="shared" si="5"/>
        <v>5.757947755103688</v>
      </c>
      <c r="Y17" s="27">
        <f t="shared" si="5"/>
        <v>36.861951933997126</v>
      </c>
      <c r="Z17" s="27">
        <f t="shared" si="5"/>
        <v>23.42674050542186</v>
      </c>
      <c r="AA17" s="27">
        <f t="shared" si="5"/>
        <v>97.22686269508415</v>
      </c>
      <c r="AB17">
        <v>181.83</v>
      </c>
      <c r="AC17" s="28">
        <f t="shared" si="3"/>
        <v>125.98888571726876</v>
      </c>
      <c r="AD17" s="28"/>
      <c r="AE17" s="28"/>
      <c r="AF17" s="28"/>
      <c r="AG17" s="28"/>
      <c r="AH17" s="28"/>
      <c r="AI17" s="28"/>
      <c r="AJ17" s="28"/>
      <c r="AK17" s="28"/>
      <c r="AL17">
        <v>374.78</v>
      </c>
      <c r="AM17">
        <v>21.06</v>
      </c>
      <c r="AN17">
        <v>57.9</v>
      </c>
      <c r="AQ17">
        <f t="shared" si="4"/>
        <v>411.61999999999995</v>
      </c>
      <c r="AR17">
        <v>441.36</v>
      </c>
      <c r="AS17">
        <f t="shared" si="6"/>
        <v>29.740000000000066</v>
      </c>
      <c r="AU17">
        <v>1921.2</v>
      </c>
      <c r="AX17">
        <v>108.6</v>
      </c>
      <c r="BA17">
        <v>177.2</v>
      </c>
    </row>
    <row r="18" spans="1:53" ht="12.75">
      <c r="A18" s="3">
        <v>1988</v>
      </c>
      <c r="B18" s="2">
        <v>8</v>
      </c>
      <c r="C18" s="18">
        <v>551.98</v>
      </c>
      <c r="D18" s="16">
        <v>374</v>
      </c>
      <c r="E18" s="4">
        <v>387.5</v>
      </c>
      <c r="F18" s="15">
        <v>686.05</v>
      </c>
      <c r="G18" s="15"/>
      <c r="H18" s="15">
        <v>184</v>
      </c>
      <c r="I18" s="13">
        <v>137.1</v>
      </c>
      <c r="J18" s="4">
        <v>160.56</v>
      </c>
      <c r="K18" s="4">
        <f t="shared" si="7"/>
        <v>160.54999999999998</v>
      </c>
      <c r="L18" s="4">
        <v>16.63</v>
      </c>
      <c r="M18" s="4">
        <v>25.41</v>
      </c>
      <c r="N18" s="4">
        <v>16.12</v>
      </c>
      <c r="O18" s="4">
        <v>65.1</v>
      </c>
      <c r="P18" s="19">
        <v>37.29</v>
      </c>
      <c r="Q18" s="4">
        <f t="shared" si="8"/>
        <v>160.54999999999998</v>
      </c>
      <c r="R18">
        <v>1351.4</v>
      </c>
      <c r="S18" s="21">
        <f t="shared" si="0"/>
        <v>195.71955417665637</v>
      </c>
      <c r="T18" s="26">
        <f t="shared" si="1"/>
        <v>342.07863678996</v>
      </c>
      <c r="U18" s="26">
        <f t="shared" si="2"/>
        <v>161.36055884101344</v>
      </c>
      <c r="V18" s="27">
        <f t="shared" si="5"/>
        <v>10.306112050829801</v>
      </c>
      <c r="W18" s="27">
        <f t="shared" si="5"/>
        <v>15.747342586385162</v>
      </c>
      <c r="X18" s="27">
        <f t="shared" si="5"/>
        <v>9.990049684869298</v>
      </c>
      <c r="Y18" s="27">
        <f t="shared" si="5"/>
        <v>40.34443141966447</v>
      </c>
      <c r="Z18" s="27">
        <f t="shared" si="5"/>
        <v>23.10973652287693</v>
      </c>
      <c r="AA18" s="27">
        <f t="shared" si="5"/>
        <v>99.49767226462565</v>
      </c>
      <c r="AB18">
        <v>209.77</v>
      </c>
      <c r="AC18" s="28">
        <f t="shared" si="3"/>
        <v>130.00078923046107</v>
      </c>
      <c r="AD18" s="28"/>
      <c r="AE18" s="28"/>
      <c r="AF18" s="28"/>
      <c r="AG18" s="28"/>
      <c r="AH18" s="28"/>
      <c r="AI18" s="28"/>
      <c r="AJ18" s="28"/>
      <c r="AK18" s="28"/>
      <c r="AL18">
        <v>445.81</v>
      </c>
      <c r="AM18">
        <v>23.88</v>
      </c>
      <c r="AN18">
        <v>66.16</v>
      </c>
      <c r="AQ18">
        <f t="shared" si="4"/>
        <v>488.09000000000003</v>
      </c>
      <c r="AR18">
        <v>519.61</v>
      </c>
      <c r="AS18">
        <f t="shared" si="6"/>
        <v>31.519999999999982</v>
      </c>
      <c r="AU18">
        <v>2140.2</v>
      </c>
      <c r="AX18">
        <v>108.6</v>
      </c>
      <c r="BA18">
        <v>188.3</v>
      </c>
    </row>
    <row r="19" spans="1:53" ht="12.75">
      <c r="A19" s="3">
        <v>1989</v>
      </c>
      <c r="B19" s="2">
        <v>8</v>
      </c>
      <c r="C19" s="18">
        <v>630.61</v>
      </c>
      <c r="D19" s="17">
        <v>375</v>
      </c>
      <c r="E19" s="4">
        <v>395.3</v>
      </c>
      <c r="F19" s="15">
        <v>804.78</v>
      </c>
      <c r="G19" s="15"/>
      <c r="H19" s="15">
        <v>209.8</v>
      </c>
      <c r="I19" s="13">
        <v>157.1</v>
      </c>
      <c r="J19" s="4">
        <v>158.01</v>
      </c>
      <c r="K19" s="4">
        <f t="shared" si="7"/>
        <v>158.01000000000002</v>
      </c>
      <c r="L19" s="4">
        <v>12.86</v>
      </c>
      <c r="M19" s="4">
        <v>20.42</v>
      </c>
      <c r="N19" s="4">
        <v>15.49</v>
      </c>
      <c r="O19" s="4">
        <v>67.81</v>
      </c>
      <c r="P19" s="19">
        <v>41.43</v>
      </c>
      <c r="Q19" s="4">
        <f t="shared" si="8"/>
        <v>158.01000000000002</v>
      </c>
      <c r="R19">
        <v>1388</v>
      </c>
      <c r="S19" s="21">
        <f t="shared" si="0"/>
        <v>208.04988608978573</v>
      </c>
      <c r="T19" s="26">
        <f t="shared" si="1"/>
        <v>363.6295909077275</v>
      </c>
      <c r="U19" s="26">
        <f t="shared" si="2"/>
        <v>173.4209799664021</v>
      </c>
      <c r="V19" s="27">
        <f t="shared" si="5"/>
        <v>7.4154811041267585</v>
      </c>
      <c r="W19" s="27">
        <f t="shared" si="5"/>
        <v>11.77481525243145</v>
      </c>
      <c r="X19" s="27">
        <f t="shared" si="5"/>
        <v>8.932021952015825</v>
      </c>
      <c r="Y19" s="27">
        <f t="shared" si="5"/>
        <v>39.10138208948955</v>
      </c>
      <c r="Z19" s="27">
        <f t="shared" si="5"/>
        <v>23.889843090511015</v>
      </c>
      <c r="AA19" s="27">
        <f t="shared" si="5"/>
        <v>91.1135434885746</v>
      </c>
      <c r="AB19">
        <v>235.36</v>
      </c>
      <c r="AC19" s="28">
        <f t="shared" si="3"/>
        <v>135.71599009854387</v>
      </c>
      <c r="AD19" s="28"/>
      <c r="AE19" s="28"/>
      <c r="AF19" s="28"/>
      <c r="AG19" s="28"/>
      <c r="AH19" s="28"/>
      <c r="AI19" s="28"/>
      <c r="AJ19" s="28"/>
      <c r="AK19" s="28"/>
      <c r="AL19">
        <v>495.03</v>
      </c>
      <c r="AM19">
        <v>28.17</v>
      </c>
      <c r="AN19">
        <v>75.95</v>
      </c>
      <c r="AQ19">
        <f t="shared" si="4"/>
        <v>542.81</v>
      </c>
      <c r="AR19">
        <v>586.04</v>
      </c>
      <c r="AS19">
        <f t="shared" si="6"/>
        <v>43.23000000000002</v>
      </c>
      <c r="AU19">
        <v>2321.8</v>
      </c>
      <c r="AX19">
        <v>106.3</v>
      </c>
      <c r="BA19">
        <v>197.3</v>
      </c>
    </row>
    <row r="20" spans="1:53" ht="12.75">
      <c r="A20" s="3">
        <v>1990</v>
      </c>
      <c r="B20" s="2">
        <v>8</v>
      </c>
      <c r="C20" s="18">
        <v>715.23</v>
      </c>
      <c r="D20" s="16">
        <v>381</v>
      </c>
      <c r="E20" s="4">
        <v>406.3</v>
      </c>
      <c r="F20" s="15">
        <v>863.51</v>
      </c>
      <c r="G20" s="15"/>
      <c r="H20" s="15">
        <v>220.1</v>
      </c>
      <c r="I20" s="13">
        <v>166.1</v>
      </c>
      <c r="J20" s="4">
        <v>162.9</v>
      </c>
      <c r="K20" s="4">
        <f t="shared" si="7"/>
        <v>162.89</v>
      </c>
      <c r="L20" s="4">
        <v>15.3</v>
      </c>
      <c r="M20" s="4">
        <v>24.97</v>
      </c>
      <c r="N20" s="4">
        <v>12.18</v>
      </c>
      <c r="O20" s="4">
        <v>73.08</v>
      </c>
      <c r="P20" s="19">
        <v>37.36</v>
      </c>
      <c r="Q20" s="4">
        <f t="shared" si="8"/>
        <v>162.89</v>
      </c>
      <c r="R20">
        <v>1427.3</v>
      </c>
      <c r="S20" s="21">
        <f t="shared" si="0"/>
        <v>220.1167794829933</v>
      </c>
      <c r="T20" s="26">
        <f t="shared" si="1"/>
        <v>384.7201071803757</v>
      </c>
      <c r="U20" s="26">
        <f t="shared" si="2"/>
        <v>185.90918089567515</v>
      </c>
      <c r="V20" s="27">
        <f t="shared" si="5"/>
        <v>8.22982486732904</v>
      </c>
      <c r="W20" s="27">
        <f t="shared" si="5"/>
        <v>13.431289342301051</v>
      </c>
      <c r="X20" s="27">
        <f t="shared" si="5"/>
        <v>6.551586070854097</v>
      </c>
      <c r="Y20" s="27">
        <f t="shared" si="5"/>
        <v>39.309516425124585</v>
      </c>
      <c r="Z20" s="27">
        <f t="shared" si="5"/>
        <v>20.095833793687117</v>
      </c>
      <c r="AA20" s="27">
        <f t="shared" si="5"/>
        <v>87.61805049929589</v>
      </c>
      <c r="AB20">
        <v>272.84</v>
      </c>
      <c r="AC20" s="28">
        <f t="shared" si="3"/>
        <v>146.759831163533</v>
      </c>
      <c r="AD20" s="28"/>
      <c r="AE20" s="28"/>
      <c r="AF20" s="28"/>
      <c r="AG20" s="28"/>
      <c r="AH20" s="28"/>
      <c r="AI20" s="28"/>
      <c r="AJ20" s="28"/>
      <c r="AK20" s="28"/>
      <c r="AL20">
        <v>564.14</v>
      </c>
      <c r="AM20">
        <v>27.48</v>
      </c>
      <c r="AN20">
        <v>80.41</v>
      </c>
      <c r="AQ20">
        <f t="shared" si="4"/>
        <v>617.0699999999999</v>
      </c>
      <c r="AR20">
        <v>658.96</v>
      </c>
      <c r="AS20">
        <f t="shared" si="6"/>
        <v>41.8900000000001</v>
      </c>
      <c r="AU20">
        <v>2447.5</v>
      </c>
      <c r="AX20">
        <v>105.8</v>
      </c>
      <c r="BA20">
        <v>205.5</v>
      </c>
    </row>
    <row r="21" spans="1:50" ht="12.75">
      <c r="A21" s="3">
        <v>1991</v>
      </c>
      <c r="B21" s="2">
        <v>8</v>
      </c>
      <c r="C21" s="18">
        <v>824.23</v>
      </c>
      <c r="D21" s="16">
        <v>392</v>
      </c>
      <c r="E21" s="4">
        <v>424.4</v>
      </c>
      <c r="F21" s="15">
        <v>983.74</v>
      </c>
      <c r="G21" s="15"/>
      <c r="H21" s="15">
        <v>234.4</v>
      </c>
      <c r="I21" s="13">
        <v>178.4</v>
      </c>
      <c r="J21" s="4">
        <v>189.64</v>
      </c>
      <c r="K21" s="4">
        <f t="shared" si="7"/>
        <v>189.64</v>
      </c>
      <c r="L21" s="4">
        <v>17.66</v>
      </c>
      <c r="M21" s="4">
        <v>31.55</v>
      </c>
      <c r="N21" s="4">
        <v>13.91</v>
      </c>
      <c r="O21" s="4">
        <v>79.32</v>
      </c>
      <c r="P21" s="19">
        <v>47.2</v>
      </c>
      <c r="Q21" s="4">
        <f t="shared" si="8"/>
        <v>189.64</v>
      </c>
      <c r="R21">
        <v>1481.9</v>
      </c>
      <c r="S21" s="21">
        <f t="shared" si="0"/>
        <v>235.30483726731984</v>
      </c>
      <c r="T21" s="26">
        <f t="shared" si="1"/>
        <v>411.26579457582164</v>
      </c>
      <c r="U21" s="26">
        <f t="shared" si="2"/>
        <v>200.41297157963464</v>
      </c>
      <c r="V21" s="27">
        <f t="shared" si="5"/>
        <v>8.811804875106475</v>
      </c>
      <c r="W21" s="27">
        <f t="shared" si="5"/>
        <v>15.742493986954093</v>
      </c>
      <c r="X21" s="27">
        <f t="shared" si="5"/>
        <v>6.940668505817162</v>
      </c>
      <c r="Y21" s="27">
        <f t="shared" si="5"/>
        <v>39.57827648320757</v>
      </c>
      <c r="Z21" s="27">
        <f t="shared" si="5"/>
        <v>23.551369768121496</v>
      </c>
      <c r="AA21" s="27">
        <f t="shared" si="5"/>
        <v>94.62461361920678</v>
      </c>
      <c r="AB21">
        <v>280.1</v>
      </c>
      <c r="AC21" s="28">
        <f t="shared" si="3"/>
        <v>139.76141254344984</v>
      </c>
      <c r="AD21" s="28"/>
      <c r="AE21" s="28"/>
      <c r="AF21" s="28"/>
      <c r="AG21" s="28"/>
      <c r="AH21" s="28"/>
      <c r="AI21" s="28"/>
      <c r="AJ21" s="28"/>
      <c r="AK21" s="28"/>
      <c r="AL21">
        <v>617.6</v>
      </c>
      <c r="AM21">
        <v>31.9</v>
      </c>
      <c r="AN21">
        <v>82.62</v>
      </c>
      <c r="AQ21">
        <f t="shared" si="4"/>
        <v>668.32</v>
      </c>
      <c r="AR21">
        <v>734.69</v>
      </c>
      <c r="AS21">
        <f t="shared" si="6"/>
        <v>66.37</v>
      </c>
      <c r="AU21">
        <v>2364.2</v>
      </c>
      <c r="AX21">
        <v>106.9</v>
      </c>
    </row>
    <row r="22" spans="1:50" ht="12.75">
      <c r="A22" s="3">
        <v>1992</v>
      </c>
      <c r="B22" s="2">
        <v>8</v>
      </c>
      <c r="C22" s="18">
        <v>964.04</v>
      </c>
      <c r="D22" s="16">
        <v>387</v>
      </c>
      <c r="E22" s="4">
        <v>427.9</v>
      </c>
      <c r="F22" s="15">
        <v>1103.12</v>
      </c>
      <c r="G22" s="15"/>
      <c r="H22" s="15">
        <v>254.3</v>
      </c>
      <c r="I22" s="13">
        <v>194.8</v>
      </c>
      <c r="J22" s="4">
        <v>244.23</v>
      </c>
      <c r="K22" s="4">
        <f t="shared" si="7"/>
        <v>244.23000000000002</v>
      </c>
      <c r="L22" s="4">
        <v>15.57</v>
      </c>
      <c r="M22" s="4">
        <v>54.44</v>
      </c>
      <c r="N22" s="4">
        <v>13.09</v>
      </c>
      <c r="O22" s="4">
        <v>145.61</v>
      </c>
      <c r="P22" s="19">
        <v>15.52</v>
      </c>
      <c r="Q22" s="4">
        <f t="shared" si="8"/>
        <v>244.23000000000002</v>
      </c>
      <c r="R22">
        <v>1483.4</v>
      </c>
      <c r="S22" s="21">
        <f t="shared" si="0"/>
        <v>251.30556620149756</v>
      </c>
      <c r="T22" s="26">
        <f t="shared" si="1"/>
        <v>439.23186860697746</v>
      </c>
      <c r="U22" s="26">
        <f t="shared" si="2"/>
        <v>219.4831634274284</v>
      </c>
      <c r="V22" s="27">
        <f t="shared" si="5"/>
        <v>7.093938212325879</v>
      </c>
      <c r="W22" s="27">
        <f t="shared" si="5"/>
        <v>24.803724873411742</v>
      </c>
      <c r="X22" s="27">
        <f t="shared" si="5"/>
        <v>5.9640109954621545</v>
      </c>
      <c r="Y22" s="27">
        <f t="shared" si="5"/>
        <v>66.34221856755114</v>
      </c>
      <c r="Z22" s="27">
        <f t="shared" si="5"/>
        <v>7.071157421663303</v>
      </c>
      <c r="AA22" s="27">
        <f t="shared" si="5"/>
        <v>111.27505007041422</v>
      </c>
      <c r="AB22">
        <v>338.62</v>
      </c>
      <c r="AC22" s="28">
        <f t="shared" si="3"/>
        <v>154.28062668322343</v>
      </c>
      <c r="AD22" s="28"/>
      <c r="AE22" s="28"/>
      <c r="AF22" s="28"/>
      <c r="AG22" s="28"/>
      <c r="AH22" s="28"/>
      <c r="AI22" s="28"/>
      <c r="AJ22" s="28"/>
      <c r="AK22" s="28"/>
      <c r="AL22">
        <v>702.65</v>
      </c>
      <c r="AM22">
        <v>32.61</v>
      </c>
      <c r="AN22">
        <v>89.26</v>
      </c>
      <c r="AQ22">
        <f t="shared" si="4"/>
        <v>759.3</v>
      </c>
      <c r="AR22">
        <v>855.93</v>
      </c>
      <c r="AS22">
        <f t="shared" si="6"/>
        <v>96.63</v>
      </c>
      <c r="AU22">
        <v>2586</v>
      </c>
      <c r="AX22">
        <v>106.8</v>
      </c>
    </row>
    <row r="23" spans="1:50" ht="12.75">
      <c r="A23" s="3">
        <v>1993</v>
      </c>
      <c r="B23" s="2">
        <v>8</v>
      </c>
      <c r="C23" s="18">
        <v>1203.22</v>
      </c>
      <c r="D23" s="16">
        <v>410</v>
      </c>
      <c r="E23" s="4">
        <v>417.6</v>
      </c>
      <c r="F23" s="15">
        <v>1394.34</v>
      </c>
      <c r="G23" s="15"/>
      <c r="H23" s="15">
        <v>291.5</v>
      </c>
      <c r="I23" s="13">
        <v>223.6</v>
      </c>
      <c r="J23" s="4">
        <v>328.33</v>
      </c>
      <c r="K23" s="4">
        <f t="shared" si="7"/>
        <v>328.55</v>
      </c>
      <c r="L23" s="4">
        <v>13.35</v>
      </c>
      <c r="M23" s="4">
        <v>67.79</v>
      </c>
      <c r="N23" s="4">
        <v>13.8</v>
      </c>
      <c r="O23" s="4">
        <v>115.53</v>
      </c>
      <c r="P23" s="19">
        <v>118.08</v>
      </c>
      <c r="Q23" s="4">
        <f t="shared" si="8"/>
        <v>328.55</v>
      </c>
      <c r="R23">
        <v>1500.2</v>
      </c>
      <c r="S23" s="21">
        <f t="shared" si="0"/>
        <v>270.40478923281137</v>
      </c>
      <c r="T23" s="26">
        <f t="shared" si="1"/>
        <v>472.6134906211077</v>
      </c>
      <c r="U23" s="26">
        <f t="shared" si="2"/>
        <v>254.58858536152462</v>
      </c>
      <c r="V23" s="27">
        <f t="shared" si="5"/>
        <v>5.243754342341208</v>
      </c>
      <c r="W23" s="27">
        <f t="shared" si="5"/>
        <v>26.627273922644985</v>
      </c>
      <c r="X23" s="27">
        <f t="shared" si="5"/>
        <v>5.420510106689788</v>
      </c>
      <c r="Y23" s="27">
        <f t="shared" si="5"/>
        <v>45.37909656709211</v>
      </c>
      <c r="Z23" s="27">
        <f t="shared" si="5"/>
        <v>46.3807125650674</v>
      </c>
      <c r="AA23" s="27">
        <f t="shared" si="5"/>
        <v>129.0513475038355</v>
      </c>
      <c r="AB23">
        <v>431.42</v>
      </c>
      <c r="AC23" s="28">
        <f t="shared" si="3"/>
        <v>169.4577152339209</v>
      </c>
      <c r="AD23" s="28">
        <v>139.92</v>
      </c>
      <c r="AE23" s="28">
        <f aca="true" t="shared" si="9" ref="AE23:AE33">AD23/$U23*100</f>
        <v>54.95925899478515</v>
      </c>
      <c r="AF23" s="28">
        <f aca="true" t="shared" si="10" ref="AF23:AF28">AC23-AE23</f>
        <v>114.49845623913575</v>
      </c>
      <c r="AG23" s="28"/>
      <c r="AH23" s="28"/>
      <c r="AI23" s="28"/>
      <c r="AJ23" s="28"/>
      <c r="AK23" s="28"/>
      <c r="AL23">
        <v>803.89</v>
      </c>
      <c r="AM23">
        <v>31.55</v>
      </c>
      <c r="AN23">
        <v>109.76</v>
      </c>
      <c r="AQ23">
        <f t="shared" si="4"/>
        <v>882.1</v>
      </c>
      <c r="AR23">
        <v>1076.94</v>
      </c>
      <c r="AS23">
        <f t="shared" si="6"/>
        <v>194.84000000000003</v>
      </c>
      <c r="AU23">
        <v>2752</v>
      </c>
      <c r="AX23">
        <v>107.6</v>
      </c>
    </row>
    <row r="24" spans="1:50" ht="12.75">
      <c r="A24" s="3">
        <v>1994</v>
      </c>
      <c r="B24" s="2">
        <v>8</v>
      </c>
      <c r="C24" s="18">
        <v>1618.63</v>
      </c>
      <c r="D24" s="16">
        <v>349</v>
      </c>
      <c r="E24" s="4">
        <v>414.8</v>
      </c>
      <c r="F24" s="15">
        <v>1797.08</v>
      </c>
      <c r="G24" s="15"/>
      <c r="H24" s="15">
        <v>351.8</v>
      </c>
      <c r="I24" s="13">
        <v>272.6</v>
      </c>
      <c r="J24" s="4">
        <v>405.33</v>
      </c>
      <c r="K24" s="4">
        <f t="shared" si="7"/>
        <v>405.33</v>
      </c>
      <c r="L24" s="4">
        <v>14.35</v>
      </c>
      <c r="M24" s="4">
        <v>79.84</v>
      </c>
      <c r="N24" s="4">
        <v>23.63</v>
      </c>
      <c r="O24" s="4">
        <v>142.19</v>
      </c>
      <c r="P24" s="19">
        <v>145.32</v>
      </c>
      <c r="Q24" s="4">
        <f t="shared" si="8"/>
        <v>405.33</v>
      </c>
      <c r="R24">
        <v>1515.2</v>
      </c>
      <c r="S24" s="21">
        <f t="shared" si="0"/>
        <v>293.93000589606595</v>
      </c>
      <c r="T24" s="26">
        <f t="shared" si="1"/>
        <v>513.7308643051441</v>
      </c>
      <c r="U24" s="26">
        <f t="shared" si="2"/>
        <v>315.0735360604248</v>
      </c>
      <c r="V24" s="27">
        <f t="shared" si="5"/>
        <v>4.554492319293982</v>
      </c>
      <c r="W24" s="27">
        <f t="shared" si="5"/>
        <v>25.34011615138896</v>
      </c>
      <c r="X24" s="27">
        <f t="shared" si="5"/>
        <v>7.49983648117887</v>
      </c>
      <c r="Y24" s="27">
        <f t="shared" si="5"/>
        <v>45.12914723905305</v>
      </c>
      <c r="Z24" s="27">
        <f t="shared" si="5"/>
        <v>46.12256612124052</v>
      </c>
      <c r="AA24" s="27">
        <f t="shared" si="5"/>
        <v>128.64615831215536</v>
      </c>
      <c r="AB24">
        <v>566.21</v>
      </c>
      <c r="AC24" s="28">
        <f t="shared" si="3"/>
        <v>179.70725408414253</v>
      </c>
      <c r="AD24" s="28">
        <v>198.65</v>
      </c>
      <c r="AE24" s="28">
        <f t="shared" si="9"/>
        <v>63.0487734653484</v>
      </c>
      <c r="AF24" s="28">
        <f t="shared" si="10"/>
        <v>116.65848061879413</v>
      </c>
      <c r="AG24" s="28"/>
      <c r="AH24" s="28"/>
      <c r="AI24" s="28"/>
      <c r="AJ24" s="28"/>
      <c r="AK24" s="28"/>
      <c r="AM24">
        <v>30.2</v>
      </c>
      <c r="AU24">
        <v>2977.7</v>
      </c>
      <c r="AX24">
        <v>108.7</v>
      </c>
    </row>
    <row r="25" spans="1:50" ht="12.75">
      <c r="A25" s="3">
        <v>1995</v>
      </c>
      <c r="B25" s="2">
        <v>8</v>
      </c>
      <c r="C25" s="18">
        <v>2014.53</v>
      </c>
      <c r="D25" s="16">
        <v>385</v>
      </c>
      <c r="E25" s="4">
        <v>402.8</v>
      </c>
      <c r="F25" s="15">
        <v>1978.7</v>
      </c>
      <c r="G25" s="15"/>
      <c r="H25" s="15">
        <v>402.1</v>
      </c>
      <c r="I25" s="13">
        <v>316.5</v>
      </c>
      <c r="J25" s="4">
        <v>487.52</v>
      </c>
      <c r="K25" s="4">
        <f t="shared" si="7"/>
        <v>487.53000000000003</v>
      </c>
      <c r="L25" s="4">
        <v>15.91</v>
      </c>
      <c r="M25" s="4">
        <v>81.47</v>
      </c>
      <c r="N25" s="4">
        <v>32.88</v>
      </c>
      <c r="O25" s="4">
        <v>249.98</v>
      </c>
      <c r="P25" s="19">
        <v>107.29</v>
      </c>
      <c r="Q25" s="4">
        <f t="shared" si="8"/>
        <v>487.53000000000003</v>
      </c>
      <c r="R25">
        <v>1543.1</v>
      </c>
      <c r="S25" s="21">
        <f t="shared" si="0"/>
        <v>322.1472864620883</v>
      </c>
      <c r="T25" s="26">
        <f t="shared" si="1"/>
        <v>563.049027278438</v>
      </c>
      <c r="U25" s="26">
        <f t="shared" si="2"/>
        <v>357.78944681557516</v>
      </c>
      <c r="V25" s="27">
        <f t="shared" si="5"/>
        <v>4.446749377770471</v>
      </c>
      <c r="W25" s="27">
        <f t="shared" si="5"/>
        <v>22.770375349274687</v>
      </c>
      <c r="X25" s="27">
        <f t="shared" si="5"/>
        <v>9.18976238473244</v>
      </c>
      <c r="Y25" s="27">
        <f t="shared" si="5"/>
        <v>69.86790757102843</v>
      </c>
      <c r="Z25" s="27">
        <f t="shared" si="5"/>
        <v>29.986910165995845</v>
      </c>
      <c r="AA25" s="27">
        <f t="shared" si="5"/>
        <v>136.26170484880188</v>
      </c>
      <c r="AB25">
        <v>724.46</v>
      </c>
      <c r="AC25" s="28">
        <f t="shared" si="3"/>
        <v>202.4822158528973</v>
      </c>
      <c r="AD25" s="28">
        <v>270.865</v>
      </c>
      <c r="AE25" s="28">
        <f t="shared" si="9"/>
        <v>75.70513954807032</v>
      </c>
      <c r="AF25" s="28">
        <f t="shared" si="10"/>
        <v>126.77707630482698</v>
      </c>
      <c r="AG25" s="28"/>
      <c r="AH25" s="28"/>
      <c r="AI25" s="28"/>
      <c r="AJ25" s="28"/>
      <c r="AK25" s="28"/>
      <c r="AM25">
        <v>31.27</v>
      </c>
      <c r="AU25">
        <v>3337.4</v>
      </c>
      <c r="AX25">
        <v>109.6</v>
      </c>
    </row>
    <row r="26" spans="1:47" ht="12.75">
      <c r="A26" s="3">
        <v>1996</v>
      </c>
      <c r="B26" s="2">
        <v>8</v>
      </c>
      <c r="C26" s="18">
        <v>2402.58</v>
      </c>
      <c r="D26" s="16">
        <v>534.8</v>
      </c>
      <c r="E26" s="4">
        <v>402.1</v>
      </c>
      <c r="F26" s="15">
        <v>2374.33</v>
      </c>
      <c r="G26" s="15"/>
      <c r="H26" s="13">
        <v>422.6</v>
      </c>
      <c r="I26" s="14">
        <v>338.9</v>
      </c>
      <c r="J26" s="4">
        <v>568.64</v>
      </c>
      <c r="K26" s="9">
        <v>399.42</v>
      </c>
      <c r="L26" s="9">
        <v>10.52</v>
      </c>
      <c r="M26" s="4">
        <v>112.9</v>
      </c>
      <c r="N26" s="4">
        <v>30.82</v>
      </c>
      <c r="O26">
        <v>184.95</v>
      </c>
      <c r="P26">
        <v>60.23</v>
      </c>
      <c r="Q26" s="4">
        <f t="shared" si="8"/>
        <v>399.42</v>
      </c>
      <c r="R26">
        <v>1557.8</v>
      </c>
      <c r="S26" s="21">
        <v>356</v>
      </c>
      <c r="T26" s="26">
        <f t="shared" si="1"/>
        <v>622.2168</v>
      </c>
      <c r="U26" s="26">
        <f t="shared" si="2"/>
        <v>386.13229343855704</v>
      </c>
      <c r="V26" s="27">
        <f t="shared" si="5"/>
        <v>2.7244548510351376</v>
      </c>
      <c r="W26" s="27">
        <f t="shared" si="5"/>
        <v>29.238683715006374</v>
      </c>
      <c r="X26" s="27">
        <f t="shared" si="5"/>
        <v>7.981720390580128</v>
      </c>
      <c r="Y26" s="27">
        <f t="shared" si="5"/>
        <v>47.898091701420974</v>
      </c>
      <c r="Z26" s="27">
        <f t="shared" si="5"/>
        <v>15.598280957970184</v>
      </c>
      <c r="AA26" s="27">
        <f t="shared" si="5"/>
        <v>103.44123161601281</v>
      </c>
      <c r="AB26">
        <v>867.02</v>
      </c>
      <c r="AC26" s="28">
        <f t="shared" si="3"/>
        <v>224.53962404415256</v>
      </c>
      <c r="AD26" s="28">
        <v>343.08</v>
      </c>
      <c r="AE26" s="28">
        <f t="shared" si="9"/>
        <v>88.8503774042904</v>
      </c>
      <c r="AF26" s="28">
        <f t="shared" si="10"/>
        <v>135.68924663986218</v>
      </c>
      <c r="AG26" s="28"/>
      <c r="AH26" s="28"/>
      <c r="AI26" s="28"/>
      <c r="AJ26" s="28"/>
      <c r="AK26" s="28"/>
      <c r="AM26">
        <v>28.95</v>
      </c>
      <c r="AU26">
        <v>3795</v>
      </c>
    </row>
    <row r="27" spans="1:47" ht="12.75">
      <c r="A27" s="3">
        <v>1997</v>
      </c>
      <c r="B27" s="2">
        <v>8</v>
      </c>
      <c r="C27" s="18">
        <v>2708.5</v>
      </c>
      <c r="D27" s="16">
        <v>511.8</v>
      </c>
      <c r="E27" s="4">
        <v>380.2</v>
      </c>
      <c r="F27" s="15">
        <v>2703.1</v>
      </c>
      <c r="G27" s="15"/>
      <c r="H27" s="9">
        <v>431.9</v>
      </c>
      <c r="I27" s="18">
        <v>362.9</v>
      </c>
      <c r="J27" s="4">
        <v>669.86</v>
      </c>
      <c r="K27" s="4">
        <v>666.54</v>
      </c>
      <c r="L27">
        <v>11.6</v>
      </c>
      <c r="M27">
        <v>153.66</v>
      </c>
      <c r="N27">
        <v>23.53</v>
      </c>
      <c r="O27">
        <v>402.57</v>
      </c>
      <c r="P27">
        <v>75.18</v>
      </c>
      <c r="Q27" s="4">
        <f t="shared" si="8"/>
        <v>666.54</v>
      </c>
      <c r="R27">
        <v>1647.6</v>
      </c>
      <c r="S27" s="21">
        <v>391.6</v>
      </c>
      <c r="T27" s="26">
        <f t="shared" si="1"/>
        <v>684.43848</v>
      </c>
      <c r="U27" s="26">
        <f t="shared" si="2"/>
        <v>395.72585106553333</v>
      </c>
      <c r="V27" s="27">
        <f t="shared" si="5"/>
        <v>2.9313222698910835</v>
      </c>
      <c r="W27" s="27">
        <f t="shared" si="5"/>
        <v>38.829912068229646</v>
      </c>
      <c r="X27" s="27">
        <f t="shared" si="5"/>
        <v>5.946035604356656</v>
      </c>
      <c r="Y27" s="27">
        <f t="shared" si="5"/>
        <v>101.72951777500461</v>
      </c>
      <c r="Z27" s="27">
        <f t="shared" si="5"/>
        <v>18.998000711242387</v>
      </c>
      <c r="AA27" s="27">
        <f t="shared" si="5"/>
        <v>168.43478842872437</v>
      </c>
      <c r="AB27">
        <v>918.3</v>
      </c>
      <c r="AC27" s="28">
        <f t="shared" si="3"/>
        <v>232.0545896931881</v>
      </c>
      <c r="AD27" s="28">
        <v>386.94</v>
      </c>
      <c r="AE27" s="28">
        <f t="shared" si="9"/>
        <v>97.77981371652206</v>
      </c>
      <c r="AF27" s="28">
        <f t="shared" si="10"/>
        <v>134.27477597666604</v>
      </c>
      <c r="AG27" s="28"/>
      <c r="AH27" s="28"/>
      <c r="AI27" s="28"/>
      <c r="AJ27" s="28"/>
      <c r="AK27" s="28"/>
      <c r="AM27">
        <v>26.7</v>
      </c>
      <c r="AU27">
        <v>4136.5</v>
      </c>
    </row>
    <row r="28" spans="1:47" s="38" customFormat="1" ht="12.75">
      <c r="A28" s="31">
        <v>1998</v>
      </c>
      <c r="B28" s="32">
        <v>8</v>
      </c>
      <c r="C28" s="33">
        <v>2832.8</v>
      </c>
      <c r="D28" s="34">
        <v>386.7</v>
      </c>
      <c r="E28" s="35">
        <v>254.6</v>
      </c>
      <c r="F28" s="36">
        <v>2688.4</v>
      </c>
      <c r="G28" s="35">
        <v>1739.73</v>
      </c>
      <c r="H28" s="37">
        <v>424.9</v>
      </c>
      <c r="I28" s="33">
        <v>364.3</v>
      </c>
      <c r="J28" s="35">
        <v>801.61</v>
      </c>
      <c r="K28" s="35">
        <v>801.59</v>
      </c>
      <c r="L28" s="38">
        <v>22.51</v>
      </c>
      <c r="M28" s="38">
        <v>119.16</v>
      </c>
      <c r="N28" s="38">
        <v>21.83</v>
      </c>
      <c r="O28" s="39">
        <v>638.09</v>
      </c>
      <c r="P28" s="38" t="s">
        <v>30</v>
      </c>
      <c r="Q28" s="35">
        <f t="shared" si="8"/>
        <v>801.59</v>
      </c>
      <c r="R28" s="38">
        <v>1700</v>
      </c>
      <c r="S28" s="40">
        <v>424.1</v>
      </c>
      <c r="T28" s="41">
        <f t="shared" si="1"/>
        <v>741.24198</v>
      </c>
      <c r="U28" s="41">
        <f t="shared" si="2"/>
        <v>382.16939628810553</v>
      </c>
      <c r="V28" s="42">
        <f t="shared" si="5"/>
        <v>5.89005823559729</v>
      </c>
      <c r="W28" s="42">
        <f t="shared" si="5"/>
        <v>31.179890686529227</v>
      </c>
      <c r="X28" s="42">
        <f t="shared" si="5"/>
        <v>5.712126667396215</v>
      </c>
      <c r="Y28" s="42">
        <f t="shared" si="5"/>
        <v>166.9652269903276</v>
      </c>
      <c r="Z28" s="43" t="s">
        <v>30</v>
      </c>
      <c r="AA28" s="42">
        <f t="shared" si="5"/>
        <v>209.74730257985033</v>
      </c>
      <c r="AB28" s="38">
        <v>1097.35</v>
      </c>
      <c r="AC28" s="44">
        <f t="shared" si="3"/>
        <v>287.1370681844818</v>
      </c>
      <c r="AD28" s="44">
        <v>411.97</v>
      </c>
      <c r="AE28" s="44">
        <f t="shared" si="9"/>
        <v>107.7977472820531</v>
      </c>
      <c r="AF28" s="44">
        <f t="shared" si="10"/>
        <v>179.3393209024287</v>
      </c>
      <c r="AG28" s="44"/>
      <c r="AH28" s="44"/>
      <c r="AI28" s="44"/>
      <c r="AJ28" s="44"/>
      <c r="AK28" s="44"/>
      <c r="AM28" s="38">
        <v>22.61</v>
      </c>
      <c r="AU28" s="38">
        <v>4848</v>
      </c>
    </row>
    <row r="29" spans="1:32" ht="12.75">
      <c r="A29" s="3">
        <v>1999</v>
      </c>
      <c r="B29" s="2">
        <v>8</v>
      </c>
      <c r="C29" s="18">
        <v>2897.41</v>
      </c>
      <c r="D29" s="16"/>
      <c r="E29" s="4">
        <v>235.9363</v>
      </c>
      <c r="F29" s="15">
        <v>2911.8</v>
      </c>
      <c r="G29" s="4">
        <v>1854.572</v>
      </c>
      <c r="H29" s="9">
        <v>408.3288999999999</v>
      </c>
      <c r="I29" s="18">
        <v>352.64239999999995</v>
      </c>
      <c r="J29" s="4">
        <v>751.6648</v>
      </c>
      <c r="K29" s="4">
        <v>758.19</v>
      </c>
      <c r="L29" s="4">
        <v>39.54</v>
      </c>
      <c r="M29" s="29">
        <v>128.34</v>
      </c>
      <c r="N29" s="4">
        <v>18.57</v>
      </c>
      <c r="O29" s="30">
        <v>443.22</v>
      </c>
      <c r="P29" s="46">
        <v>128.52</v>
      </c>
      <c r="Q29" s="4">
        <f>SUM(L29:P29)</f>
        <v>758.19</v>
      </c>
      <c r="R29">
        <v>1679.8723</v>
      </c>
      <c r="S29" s="21">
        <v>455.697082785</v>
      </c>
      <c r="T29" s="26">
        <f>C$8/100*S29</f>
        <v>796.4673612916231</v>
      </c>
      <c r="U29" s="26">
        <f>C29/T29*100</f>
        <v>363.7826407978978</v>
      </c>
      <c r="V29" s="27">
        <f aca="true" t="shared" si="11" ref="V29:Y33">L29/$U29*100</f>
        <v>10.869127760817687</v>
      </c>
      <c r="W29" s="27">
        <f t="shared" si="11"/>
        <v>35.27930846796515</v>
      </c>
      <c r="X29" s="27">
        <f t="shared" si="11"/>
        <v>5.1046965735555</v>
      </c>
      <c r="Y29" s="27">
        <f t="shared" si="11"/>
        <v>121.83648978628266</v>
      </c>
      <c r="Z29" s="23" t="s">
        <v>30</v>
      </c>
      <c r="AA29" s="27">
        <f>Q29/$U29*100</f>
        <v>208.4184111526141</v>
      </c>
      <c r="AB29">
        <v>961.19</v>
      </c>
      <c r="AC29" s="28">
        <f>AB29/U29*100</f>
        <v>264.22096389530486</v>
      </c>
      <c r="AD29" s="28">
        <v>435.87</v>
      </c>
      <c r="AE29" s="28">
        <f t="shared" si="9"/>
        <v>119.81605253180592</v>
      </c>
      <c r="AF29" s="28">
        <f>AC29-AE29</f>
        <v>144.40491136349894</v>
      </c>
    </row>
    <row r="30" spans="1:32" ht="12.75">
      <c r="A30" s="3">
        <v>2000</v>
      </c>
      <c r="B30" s="2">
        <v>8</v>
      </c>
      <c r="C30" s="18">
        <v>3253</v>
      </c>
      <c r="D30" s="16"/>
      <c r="E30" s="4">
        <v>213.5663</v>
      </c>
      <c r="F30" s="15">
        <v>3540.9</v>
      </c>
      <c r="G30" s="4">
        <v>2460.88356</v>
      </c>
      <c r="H30" s="9">
        <v>399.3456641999999</v>
      </c>
      <c r="I30" s="18">
        <v>346.64747919999996</v>
      </c>
      <c r="J30" s="4">
        <v>832.64</v>
      </c>
      <c r="K30" s="4">
        <v>711.47</v>
      </c>
      <c r="L30" s="4">
        <v>33.5</v>
      </c>
      <c r="M30" s="45">
        <v>140.45</v>
      </c>
      <c r="N30" s="4">
        <v>17.44</v>
      </c>
      <c r="O30" s="30">
        <v>406.57</v>
      </c>
      <c r="P30" s="30">
        <v>113.51</v>
      </c>
      <c r="Q30" s="4">
        <f>SUM(L30:P30)</f>
        <v>711.47</v>
      </c>
      <c r="R30">
        <v>1634.958</v>
      </c>
      <c r="S30" s="21">
        <v>493.06424357337005</v>
      </c>
      <c r="T30" s="26">
        <f>C$8/100*S30</f>
        <v>861.7776849175361</v>
      </c>
      <c r="U30" s="26">
        <f>C30/T30*100</f>
        <v>377.4755435111181</v>
      </c>
      <c r="V30" s="27">
        <f t="shared" si="11"/>
        <v>8.874747139482771</v>
      </c>
      <c r="W30" s="27">
        <f t="shared" si="11"/>
        <v>37.207708529562844</v>
      </c>
      <c r="X30" s="27">
        <f t="shared" si="11"/>
        <v>4.620166869032226</v>
      </c>
      <c r="Y30" s="27">
        <f t="shared" si="11"/>
        <v>107.70764013431375</v>
      </c>
      <c r="Z30" s="23" t="s">
        <v>30</v>
      </c>
      <c r="AA30" s="27">
        <f>Q30/$U30*100</f>
        <v>188.48108499485997</v>
      </c>
      <c r="AB30">
        <v>993.54</v>
      </c>
      <c r="AC30" s="28">
        <f>AB30/U30*100</f>
        <v>263.2064559093049</v>
      </c>
      <c r="AD30" s="28">
        <v>422.94</v>
      </c>
      <c r="AE30" s="28">
        <f t="shared" si="9"/>
        <v>112.04434493053266</v>
      </c>
      <c r="AF30" s="28">
        <f>AC30-AE30</f>
        <v>151.16211097877226</v>
      </c>
    </row>
    <row r="31" spans="1:32" ht="12.75">
      <c r="A31" s="3">
        <v>2001</v>
      </c>
      <c r="B31" s="2">
        <v>8</v>
      </c>
      <c r="C31" s="18">
        <v>3561</v>
      </c>
      <c r="D31" s="16"/>
      <c r="E31" s="4">
        <v>204.47</v>
      </c>
      <c r="F31" s="15"/>
      <c r="G31" s="4">
        <v>2365.44</v>
      </c>
      <c r="H31" s="9">
        <v>400.9430468567999</v>
      </c>
      <c r="I31" s="18">
        <v>349.4206590336</v>
      </c>
      <c r="J31" s="4">
        <v>963.5805000000001</v>
      </c>
      <c r="K31" s="4">
        <v>815.5</v>
      </c>
      <c r="L31" s="4">
        <v>61.09</v>
      </c>
      <c r="M31" s="45">
        <v>148.04</v>
      </c>
      <c r="N31" s="4">
        <v>12.05</v>
      </c>
      <c r="O31" s="30">
        <v>461.92</v>
      </c>
      <c r="P31" s="30">
        <v>132.4</v>
      </c>
      <c r="Q31" s="4">
        <f>SUM(L31:P31)</f>
        <v>815.5</v>
      </c>
      <c r="R31">
        <v>1631.0012</v>
      </c>
      <c r="S31" s="21">
        <v>538.9330112924519</v>
      </c>
      <c r="T31" s="26">
        <f>C$8/100*S31</f>
        <v>941.9471171369473</v>
      </c>
      <c r="U31" s="26">
        <f>C31/T31*100</f>
        <v>378.04670084066674</v>
      </c>
      <c r="V31" s="27">
        <f t="shared" si="11"/>
        <v>16.159379215359763</v>
      </c>
      <c r="W31" s="27">
        <f t="shared" si="11"/>
        <v>39.15918315668455</v>
      </c>
      <c r="X31" s="27">
        <f t="shared" si="11"/>
        <v>3.1874368889357525</v>
      </c>
      <c r="Y31" s="27">
        <f t="shared" si="11"/>
        <v>122.18596246781767</v>
      </c>
      <c r="Z31" s="23" t="s">
        <v>30</v>
      </c>
      <c r="AA31" s="27">
        <f>Q31/$U31*100</f>
        <v>215.71408986946938</v>
      </c>
      <c r="AB31">
        <v>1130.5398196124388</v>
      </c>
      <c r="AC31" s="28">
        <f>AB31/U31*100</f>
        <v>299.0476618625277</v>
      </c>
      <c r="AD31" s="28">
        <v>550.96</v>
      </c>
      <c r="AE31" s="28">
        <f t="shared" si="9"/>
        <v>145.73860816000354</v>
      </c>
      <c r="AF31" s="28">
        <f>AC31-AE31</f>
        <v>153.30905370252418</v>
      </c>
    </row>
    <row r="32" spans="1:32" ht="12.75">
      <c r="A32" s="3">
        <v>2002</v>
      </c>
      <c r="B32" s="2">
        <v>8</v>
      </c>
      <c r="C32" s="18">
        <v>3882.16</v>
      </c>
      <c r="D32" s="16"/>
      <c r="E32" s="4">
        <v>197.8</v>
      </c>
      <c r="F32" s="15"/>
      <c r="G32" s="4">
        <v>2487.63</v>
      </c>
      <c r="H32" s="9">
        <v>394.92890115394795</v>
      </c>
      <c r="I32" s="18">
        <v>346.97471442036476</v>
      </c>
      <c r="J32" s="4">
        <v>1046.17</v>
      </c>
      <c r="K32" s="4">
        <v>888.02</v>
      </c>
      <c r="L32" s="4">
        <v>62.07</v>
      </c>
      <c r="M32" s="45">
        <v>141.97</v>
      </c>
      <c r="N32" s="4">
        <v>15.03</v>
      </c>
      <c r="O32" s="30">
        <v>554.89</v>
      </c>
      <c r="P32" s="30">
        <v>114.06</v>
      </c>
      <c r="Q32" s="4">
        <f>SUM(L32:P32)</f>
        <v>888.02</v>
      </c>
      <c r="R32">
        <v>1626.5</v>
      </c>
      <c r="S32" s="21">
        <v>594.2469982978155</v>
      </c>
      <c r="T32" s="26">
        <f>C$8/100*S32</f>
        <v>1038.624903624922</v>
      </c>
      <c r="U32" s="26">
        <f>C32/T32*100</f>
        <v>373.77882876203034</v>
      </c>
      <c r="V32" s="27">
        <f t="shared" si="11"/>
        <v>16.60607696952184</v>
      </c>
      <c r="W32" s="27">
        <f t="shared" si="11"/>
        <v>37.98235455716152</v>
      </c>
      <c r="X32" s="27">
        <f t="shared" si="11"/>
        <v>4.021094519927715</v>
      </c>
      <c r="Y32" s="27">
        <f t="shared" si="11"/>
        <v>148.45410100882833</v>
      </c>
      <c r="Z32" s="23" t="s">
        <v>30</v>
      </c>
      <c r="AA32" s="27">
        <f>Q32/$U32*100</f>
        <v>237.5789990409986</v>
      </c>
      <c r="AB32">
        <v>1322.37</v>
      </c>
      <c r="AC32" s="28">
        <f>AB32/U32*100</f>
        <v>353.784082522742</v>
      </c>
      <c r="AD32" s="28">
        <v>620.06</v>
      </c>
      <c r="AE32" s="28">
        <f t="shared" si="9"/>
        <v>165.88954544420352</v>
      </c>
      <c r="AF32" s="28">
        <f>AC32-AE32</f>
        <v>187.89453707853846</v>
      </c>
    </row>
    <row r="33" spans="1:32" ht="12.75">
      <c r="A33" s="3">
        <v>2003</v>
      </c>
      <c r="B33" s="2">
        <v>8</v>
      </c>
      <c r="C33" s="18">
        <v>4430</v>
      </c>
      <c r="D33" s="16"/>
      <c r="E33" s="4">
        <v>164.4067</v>
      </c>
      <c r="F33" s="15"/>
      <c r="G33" s="4">
        <v>2909.98</v>
      </c>
      <c r="H33" s="9">
        <v>393.76623046895077</v>
      </c>
      <c r="I33" s="18">
        <v>350.0974868501481</v>
      </c>
      <c r="J33" s="4">
        <v>1166.1768530000002</v>
      </c>
      <c r="K33" s="4">
        <v>997.32</v>
      </c>
      <c r="L33" s="4">
        <v>67.82</v>
      </c>
      <c r="M33" s="45">
        <v>167.55</v>
      </c>
      <c r="N33" s="4">
        <v>15.96</v>
      </c>
      <c r="O33" s="30">
        <v>632.3</v>
      </c>
      <c r="P33" s="30">
        <v>113.69</v>
      </c>
      <c r="Q33" s="4">
        <f>SUM(L33:P33)</f>
        <v>997.3199999999999</v>
      </c>
      <c r="R33">
        <v>1622.4</v>
      </c>
      <c r="S33" s="21">
        <v>655.1577097104605</v>
      </c>
      <c r="T33" s="26">
        <f>C$8/100*S33</f>
        <v>1145.084645031943</v>
      </c>
      <c r="U33" s="26">
        <f>C33/T33*100</f>
        <v>386.8709635763583</v>
      </c>
      <c r="V33" s="27">
        <f t="shared" si="11"/>
        <v>17.53039291784794</v>
      </c>
      <c r="W33" s="27">
        <f t="shared" si="11"/>
        <v>43.30901405758512</v>
      </c>
      <c r="X33" s="27">
        <f t="shared" si="11"/>
        <v>4.1254065315372035</v>
      </c>
      <c r="Y33" s="27">
        <f t="shared" si="11"/>
        <v>163.43950813853218</v>
      </c>
      <c r="Z33" s="23" t="s">
        <v>30</v>
      </c>
      <c r="AA33" s="27">
        <f>Q33/$U33*100</f>
        <v>257.7913810797421</v>
      </c>
      <c r="AB33">
        <v>1307.86</v>
      </c>
      <c r="AC33" s="28">
        <f>AB33/U33*100</f>
        <v>338.0610392441257</v>
      </c>
      <c r="AD33" s="28">
        <v>708.91</v>
      </c>
      <c r="AE33" s="28">
        <f t="shared" si="9"/>
        <v>183.2419764581478</v>
      </c>
      <c r="AF33" s="28">
        <f>AC33-AE33</f>
        <v>154.8190627859779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22</v>
      </c>
      <c r="B35" s="6" t="s">
        <v>23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24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25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73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74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78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75</v>
      </c>
      <c r="B42" s="6" t="s">
        <v>76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77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6" max="16" width="14.421875" style="0" bestFit="1" customWidth="1"/>
    <col min="17" max="17" width="15.8515625" style="0" bestFit="1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51" ht="12.75">
      <c r="A3" s="1"/>
      <c r="B3" s="1"/>
      <c r="C3" s="1"/>
      <c r="D3" s="1"/>
      <c r="E3" s="1"/>
      <c r="F3" s="1"/>
      <c r="G3" s="1"/>
      <c r="J3" s="1"/>
      <c r="K3" s="1"/>
      <c r="P3" t="s">
        <v>35</v>
      </c>
      <c r="Q3" t="s">
        <v>37</v>
      </c>
      <c r="AY3" t="s">
        <v>36</v>
      </c>
    </row>
    <row r="4" spans="1:51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32</v>
      </c>
      <c r="Q4" t="s">
        <v>34</v>
      </c>
      <c r="Z4" t="s">
        <v>50</v>
      </c>
      <c r="AB4" t="s">
        <v>67</v>
      </c>
      <c r="AC4" t="s">
        <v>70</v>
      </c>
      <c r="AJ4" t="s">
        <v>62</v>
      </c>
      <c r="AK4" t="s">
        <v>64</v>
      </c>
      <c r="AO4" t="s">
        <v>53</v>
      </c>
      <c r="AQ4" t="s">
        <v>54</v>
      </c>
      <c r="AS4" t="s">
        <v>51</v>
      </c>
      <c r="AV4" t="s">
        <v>37</v>
      </c>
      <c r="AY4" t="s">
        <v>34</v>
      </c>
    </row>
    <row r="5" spans="1:51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49</v>
      </c>
      <c r="P5" t="s">
        <v>31</v>
      </c>
      <c r="Q5" t="s">
        <v>39</v>
      </c>
      <c r="R5" s="22" t="s">
        <v>40</v>
      </c>
      <c r="S5" s="22" t="s">
        <v>41</v>
      </c>
      <c r="T5" s="23" t="s">
        <v>42</v>
      </c>
      <c r="U5" s="24" t="s">
        <v>43</v>
      </c>
      <c r="V5" s="24" t="s">
        <v>44</v>
      </c>
      <c r="W5" s="24" t="s">
        <v>45</v>
      </c>
      <c r="X5" s="25" t="s">
        <v>46</v>
      </c>
      <c r="Y5" s="25" t="s">
        <v>47</v>
      </c>
      <c r="Z5" t="s">
        <v>65</v>
      </c>
      <c r="AA5" t="s">
        <v>66</v>
      </c>
      <c r="AB5" t="s">
        <v>68</v>
      </c>
      <c r="AC5" t="s">
        <v>69</v>
      </c>
      <c r="AD5" t="s">
        <v>71</v>
      </c>
      <c r="AJ5" t="s">
        <v>55</v>
      </c>
      <c r="AK5" t="s">
        <v>63</v>
      </c>
      <c r="AL5" t="s">
        <v>56</v>
      </c>
      <c r="AM5" t="s">
        <v>57</v>
      </c>
      <c r="AN5" t="s">
        <v>58</v>
      </c>
      <c r="AO5" t="s">
        <v>59</v>
      </c>
      <c r="AP5" t="s">
        <v>60</v>
      </c>
      <c r="AQ5" t="s">
        <v>61</v>
      </c>
      <c r="AS5" t="s">
        <v>52</v>
      </c>
      <c r="AV5" t="s">
        <v>38</v>
      </c>
      <c r="AY5" t="s">
        <v>33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19</v>
      </c>
      <c r="H6" s="2" t="s">
        <v>20</v>
      </c>
      <c r="I6" s="2" t="s">
        <v>21</v>
      </c>
      <c r="R6" s="22"/>
      <c r="S6" s="22" t="s">
        <v>48</v>
      </c>
      <c r="T6" s="23"/>
      <c r="U6" s="23"/>
      <c r="V6" s="23"/>
      <c r="W6" s="23"/>
      <c r="X6" s="23"/>
      <c r="Y6" s="23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2"/>
      <c r="S7" s="22"/>
      <c r="T7" s="23"/>
      <c r="U7" s="23"/>
      <c r="V7" s="23"/>
      <c r="W7" s="23"/>
      <c r="X7" s="23"/>
      <c r="Y7" s="23"/>
    </row>
    <row r="8" spans="1:51" ht="12.75">
      <c r="A8" s="12">
        <v>1978</v>
      </c>
      <c r="B8" s="2">
        <v>8</v>
      </c>
      <c r="C8" s="18">
        <v>174.78</v>
      </c>
      <c r="D8" s="16">
        <v>261</v>
      </c>
      <c r="E8" s="17">
        <v>212.14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1000.6</v>
      </c>
      <c r="Q8" s="21">
        <v>100</v>
      </c>
      <c r="R8" s="26">
        <f>C$8/100*Q8</f>
        <v>174.78</v>
      </c>
      <c r="S8" s="26">
        <f>C8/R8*100</f>
        <v>100</v>
      </c>
      <c r="T8" s="27"/>
      <c r="U8" s="23"/>
      <c r="V8" s="23"/>
      <c r="W8" s="23"/>
      <c r="X8" s="23"/>
      <c r="Y8" s="23"/>
      <c r="Z8">
        <v>41.23</v>
      </c>
      <c r="AA8" s="28">
        <f>Z8/S8*100</f>
        <v>41.23</v>
      </c>
      <c r="AB8" s="28"/>
      <c r="AC8" s="28"/>
      <c r="AD8" s="28"/>
      <c r="AE8" s="28"/>
      <c r="AF8" s="28"/>
      <c r="AG8" s="28"/>
      <c r="AH8" s="28"/>
      <c r="AI8" s="28"/>
      <c r="AJ8">
        <v>151.45</v>
      </c>
      <c r="AK8">
        <v>6.2</v>
      </c>
      <c r="AL8">
        <v>20.32</v>
      </c>
      <c r="AP8">
        <v>174.78</v>
      </c>
      <c r="AS8">
        <v>558.7</v>
      </c>
      <c r="AY8">
        <v>100</v>
      </c>
    </row>
    <row r="9" spans="1:51" ht="12.75">
      <c r="A9" s="12">
        <v>1979</v>
      </c>
      <c r="B9" s="2">
        <v>8</v>
      </c>
      <c r="C9" s="18">
        <v>187.16</v>
      </c>
      <c r="D9" s="16">
        <v>269</v>
      </c>
      <c r="E9" s="17">
        <v>230.75</v>
      </c>
      <c r="F9" s="17">
        <v>101.8</v>
      </c>
      <c r="G9" s="13"/>
      <c r="H9" s="2"/>
      <c r="I9" s="2"/>
      <c r="J9" s="2"/>
      <c r="K9" s="2"/>
      <c r="L9" s="2"/>
      <c r="M9" s="2"/>
      <c r="N9" s="1"/>
      <c r="O9" s="2"/>
      <c r="P9">
        <v>1032.7</v>
      </c>
      <c r="Q9" s="21">
        <f aca="true" t="shared" si="0" ref="Q9:Q25">Q8*AV9/100</f>
        <v>103</v>
      </c>
      <c r="R9" s="26">
        <f aca="true" t="shared" si="1" ref="R9:R28">C$8/100*Q9</f>
        <v>180.0234</v>
      </c>
      <c r="S9" s="26">
        <f aca="true" t="shared" si="2" ref="S9:S28">C9/R9*100</f>
        <v>103.9642624236627</v>
      </c>
      <c r="T9" s="27"/>
      <c r="U9" s="23"/>
      <c r="V9" s="23"/>
      <c r="W9" s="23"/>
      <c r="X9" s="23"/>
      <c r="Y9" s="23"/>
      <c r="Z9">
        <v>45.21</v>
      </c>
      <c r="AA9" s="28">
        <f aca="true" t="shared" si="3" ref="AA9:AA28">Z9/S9*100</f>
        <v>43.48609699722163</v>
      </c>
      <c r="AB9" s="28"/>
      <c r="AC9" s="28"/>
      <c r="AD9" s="28"/>
      <c r="AE9" s="28"/>
      <c r="AF9" s="28"/>
      <c r="AG9" s="28"/>
      <c r="AH9" s="28"/>
      <c r="AI9" s="28"/>
      <c r="AK9">
        <v>10.96</v>
      </c>
      <c r="AL9">
        <v>20.05</v>
      </c>
      <c r="AP9">
        <v>187.16</v>
      </c>
      <c r="AS9">
        <v>604.5</v>
      </c>
      <c r="AV9">
        <v>103</v>
      </c>
      <c r="AY9">
        <v>103</v>
      </c>
    </row>
    <row r="10" spans="1:51" ht="12.75">
      <c r="A10" s="12">
        <v>1980</v>
      </c>
      <c r="B10" s="2">
        <v>8</v>
      </c>
      <c r="C10" s="18">
        <v>221.04</v>
      </c>
      <c r="D10" s="16">
        <v>284</v>
      </c>
      <c r="E10" s="17">
        <v>244.17</v>
      </c>
      <c r="F10" s="17">
        <v>107.5</v>
      </c>
      <c r="G10" s="13"/>
      <c r="H10" s="2"/>
      <c r="I10" s="2"/>
      <c r="J10" s="2"/>
      <c r="K10" s="2"/>
      <c r="L10" s="2"/>
      <c r="M10" s="2"/>
      <c r="N10" s="1"/>
      <c r="O10" s="2"/>
      <c r="P10">
        <v>1073.3</v>
      </c>
      <c r="Q10" s="21">
        <f t="shared" si="0"/>
        <v>113.3</v>
      </c>
      <c r="R10" s="26">
        <f t="shared" si="1"/>
        <v>198.02573999999998</v>
      </c>
      <c r="S10" s="26">
        <f t="shared" si="2"/>
        <v>111.62185279550023</v>
      </c>
      <c r="T10" s="27"/>
      <c r="U10" s="23"/>
      <c r="V10" s="23"/>
      <c r="W10" s="23"/>
      <c r="X10" s="23"/>
      <c r="Y10" s="23"/>
      <c r="Z10">
        <v>48.01</v>
      </c>
      <c r="AA10" s="28">
        <f t="shared" si="3"/>
        <v>43.011291066775236</v>
      </c>
      <c r="AB10" s="28"/>
      <c r="AC10" s="28"/>
      <c r="AD10" s="28"/>
      <c r="AE10" s="28"/>
      <c r="AF10" s="28"/>
      <c r="AG10" s="28"/>
      <c r="AH10" s="28"/>
      <c r="AI10" s="28"/>
      <c r="AJ10">
        <v>187.49</v>
      </c>
      <c r="AK10">
        <v>12.21</v>
      </c>
      <c r="AL10">
        <v>20.69</v>
      </c>
      <c r="AP10">
        <v>221.04</v>
      </c>
      <c r="AS10">
        <v>640.2</v>
      </c>
      <c r="AV10">
        <v>110</v>
      </c>
      <c r="AY10">
        <v>113.3</v>
      </c>
    </row>
    <row r="11" spans="1:51" ht="12.75">
      <c r="A11" s="12">
        <v>1981</v>
      </c>
      <c r="B11" s="2">
        <v>8</v>
      </c>
      <c r="C11" s="18">
        <v>228.3</v>
      </c>
      <c r="D11" s="16">
        <v>302</v>
      </c>
      <c r="E11" s="17">
        <v>254.19</v>
      </c>
      <c r="F11" s="17">
        <v>109.8</v>
      </c>
      <c r="G11" s="13"/>
      <c r="H11" s="2"/>
      <c r="I11" s="2"/>
      <c r="J11" s="2"/>
      <c r="K11" s="2"/>
      <c r="L11" s="2"/>
      <c r="M11" s="2"/>
      <c r="N11" s="1"/>
      <c r="O11" s="2"/>
      <c r="P11">
        <v>1110.1</v>
      </c>
      <c r="Q11" s="21">
        <f t="shared" si="0"/>
        <v>117.60539999999999</v>
      </c>
      <c r="R11" s="26">
        <f t="shared" si="1"/>
        <v>205.55071811999997</v>
      </c>
      <c r="S11" s="26">
        <f t="shared" si="2"/>
        <v>111.06747866807211</v>
      </c>
      <c r="T11" s="27"/>
      <c r="U11" s="23"/>
      <c r="V11" s="23"/>
      <c r="W11" s="23"/>
      <c r="X11" s="23"/>
      <c r="Y11" s="23"/>
      <c r="Z11">
        <v>57.21</v>
      </c>
      <c r="AA11" s="28">
        <f t="shared" si="3"/>
        <v>51.50922726081997</v>
      </c>
      <c r="AB11" s="28"/>
      <c r="AC11" s="28"/>
      <c r="AD11" s="28"/>
      <c r="AE11" s="28"/>
      <c r="AF11" s="28"/>
      <c r="AG11" s="28"/>
      <c r="AH11" s="28"/>
      <c r="AI11" s="28"/>
      <c r="AJ11">
        <v>188.78</v>
      </c>
      <c r="AK11">
        <v>15.43</v>
      </c>
      <c r="AL11">
        <v>21.93</v>
      </c>
      <c r="AP11">
        <v>225.66</v>
      </c>
      <c r="AS11">
        <v>749.2</v>
      </c>
      <c r="AV11">
        <v>103.8</v>
      </c>
      <c r="AY11">
        <v>119.1</v>
      </c>
    </row>
    <row r="12" spans="1:51" ht="12.75">
      <c r="A12" s="12">
        <v>1982</v>
      </c>
      <c r="B12" s="2">
        <v>8</v>
      </c>
      <c r="C12" s="18">
        <v>248.42</v>
      </c>
      <c r="D12" s="16">
        <v>310</v>
      </c>
      <c r="E12" s="17">
        <v>273.77</v>
      </c>
      <c r="F12" s="17">
        <v>112.9</v>
      </c>
      <c r="G12" s="13"/>
      <c r="H12" s="2"/>
      <c r="I12" s="2"/>
      <c r="J12" s="2"/>
      <c r="K12" s="2"/>
      <c r="L12" s="2"/>
      <c r="M12" s="2"/>
      <c r="N12" s="1"/>
      <c r="O12" s="2"/>
      <c r="P12">
        <v>1126</v>
      </c>
      <c r="Q12" s="21">
        <f t="shared" si="0"/>
        <v>125.36735639999999</v>
      </c>
      <c r="R12" s="26">
        <f t="shared" si="1"/>
        <v>219.11706551592</v>
      </c>
      <c r="S12" s="26">
        <f t="shared" si="2"/>
        <v>113.37318680089341</v>
      </c>
      <c r="T12" s="27"/>
      <c r="U12" s="23"/>
      <c r="V12" s="23"/>
      <c r="W12" s="23"/>
      <c r="X12" s="23"/>
      <c r="Y12" s="23"/>
      <c r="Z12">
        <v>77.3</v>
      </c>
      <c r="AA12" s="28">
        <f t="shared" si="3"/>
        <v>68.18190630537242</v>
      </c>
      <c r="AB12" s="28"/>
      <c r="AC12" s="28"/>
      <c r="AD12" s="28"/>
      <c r="AE12" s="28"/>
      <c r="AF12" s="28"/>
      <c r="AG12" s="28"/>
      <c r="AH12" s="28"/>
      <c r="AI12" s="28"/>
      <c r="AJ12">
        <v>204.99</v>
      </c>
      <c r="AK12">
        <v>13.59</v>
      </c>
      <c r="AL12">
        <v>24.93</v>
      </c>
      <c r="AP12">
        <v>244.45</v>
      </c>
      <c r="AS12">
        <v>1000.6</v>
      </c>
      <c r="AV12">
        <v>106.6</v>
      </c>
      <c r="AY12">
        <v>126.7</v>
      </c>
    </row>
    <row r="13" spans="1:51" ht="12.75">
      <c r="A13" s="12">
        <v>1983</v>
      </c>
      <c r="B13" s="2">
        <v>8</v>
      </c>
      <c r="C13" s="18">
        <v>276.94</v>
      </c>
      <c r="D13" s="16">
        <v>322</v>
      </c>
      <c r="E13" s="17">
        <v>305.9</v>
      </c>
      <c r="F13" s="17">
        <v>115.4</v>
      </c>
      <c r="G13" s="13"/>
      <c r="H13" s="2"/>
      <c r="I13" s="2"/>
      <c r="J13" s="2"/>
      <c r="K13" s="2"/>
      <c r="L13" s="2"/>
      <c r="M13" s="2"/>
      <c r="N13" s="1"/>
      <c r="O13" s="2"/>
      <c r="P13">
        <v>1188.9</v>
      </c>
      <c r="Q13" s="21">
        <f t="shared" si="0"/>
        <v>136.14894905039998</v>
      </c>
      <c r="R13" s="26">
        <f t="shared" si="1"/>
        <v>237.96113315028907</v>
      </c>
      <c r="S13" s="26">
        <f t="shared" si="2"/>
        <v>116.3803501578945</v>
      </c>
      <c r="T13" s="27"/>
      <c r="U13" s="23"/>
      <c r="V13" s="23"/>
      <c r="W13" s="23"/>
      <c r="X13" s="23"/>
      <c r="Y13" s="23"/>
      <c r="Z13">
        <v>93.46</v>
      </c>
      <c r="AA13" s="28">
        <f t="shared" si="3"/>
        <v>80.30565286425224</v>
      </c>
      <c r="AB13" s="28"/>
      <c r="AC13" s="28"/>
      <c r="AD13" s="28"/>
      <c r="AE13" s="28"/>
      <c r="AF13" s="28"/>
      <c r="AG13" s="28"/>
      <c r="AH13" s="28"/>
      <c r="AI13" s="28"/>
      <c r="AJ13">
        <v>228.03</v>
      </c>
      <c r="AK13">
        <v>14.68</v>
      </c>
      <c r="AL13">
        <v>28.46</v>
      </c>
      <c r="AP13">
        <v>270.9</v>
      </c>
      <c r="AS13">
        <v>1174.9</v>
      </c>
      <c r="AV13">
        <v>108.6</v>
      </c>
      <c r="AY13">
        <v>137.4</v>
      </c>
    </row>
    <row r="14" spans="1:51" ht="12.75">
      <c r="A14" s="3">
        <v>1984</v>
      </c>
      <c r="B14" s="2">
        <v>8</v>
      </c>
      <c r="C14" s="18">
        <v>318.34</v>
      </c>
      <c r="D14" s="16">
        <v>330</v>
      </c>
      <c r="E14" s="15">
        <v>336.55</v>
      </c>
      <c r="F14" s="15">
        <v>120.5</v>
      </c>
      <c r="G14" s="13"/>
      <c r="H14" s="2"/>
      <c r="I14" s="2"/>
      <c r="P14">
        <v>1240.8</v>
      </c>
      <c r="Q14" s="21">
        <f t="shared" si="0"/>
        <v>151.26148239499437</v>
      </c>
      <c r="R14" s="26">
        <f t="shared" si="1"/>
        <v>264.3748189299712</v>
      </c>
      <c r="S14" s="26">
        <f t="shared" si="2"/>
        <v>120.41237561445794</v>
      </c>
      <c r="T14" s="27"/>
      <c r="U14" s="23"/>
      <c r="V14" s="23"/>
      <c r="W14" s="23"/>
      <c r="X14" s="23"/>
      <c r="Y14" s="23"/>
      <c r="Z14">
        <v>108.86</v>
      </c>
      <c r="AA14" s="28">
        <f t="shared" si="3"/>
        <v>90.40598978675838</v>
      </c>
      <c r="AB14" s="28"/>
      <c r="AC14" s="28"/>
      <c r="AD14" s="28"/>
      <c r="AE14" s="28"/>
      <c r="AF14" s="28"/>
      <c r="AG14" s="28"/>
      <c r="AH14" s="28"/>
      <c r="AI14" s="28"/>
      <c r="AJ14">
        <v>263.66</v>
      </c>
      <c r="AK14">
        <v>19.01</v>
      </c>
      <c r="AL14">
        <v>31.64</v>
      </c>
      <c r="AO14">
        <f aca="true" t="shared" si="4" ref="AO14:AO23">AJ14-AK14+AL14+AM14+AN14</f>
        <v>276.29</v>
      </c>
      <c r="AP14">
        <v>311.96</v>
      </c>
      <c r="AQ14">
        <f>AP14-AO14</f>
        <v>35.66999999999996</v>
      </c>
      <c r="AS14">
        <v>1359.2</v>
      </c>
      <c r="AV14">
        <v>111.1</v>
      </c>
      <c r="AY14">
        <v>151.8</v>
      </c>
    </row>
    <row r="15" spans="1:51" ht="12.75">
      <c r="A15" s="3">
        <v>1985</v>
      </c>
      <c r="B15" s="2">
        <v>8</v>
      </c>
      <c r="C15" s="18">
        <v>355.04</v>
      </c>
      <c r="D15" s="16">
        <v>341</v>
      </c>
      <c r="E15" s="15">
        <v>391.95</v>
      </c>
      <c r="F15" s="15">
        <v>134.6</v>
      </c>
      <c r="G15" s="13">
        <v>100</v>
      </c>
      <c r="H15" s="4">
        <v>111.79</v>
      </c>
      <c r="I15" s="4">
        <f>SUM(J15:N15)</f>
        <v>111.78999999999999</v>
      </c>
      <c r="J15" s="4">
        <v>17.55</v>
      </c>
      <c r="K15" s="4">
        <v>10.09</v>
      </c>
      <c r="L15" s="4">
        <v>11.39</v>
      </c>
      <c r="M15" s="4">
        <v>46.72</v>
      </c>
      <c r="N15" s="19">
        <v>26.04</v>
      </c>
      <c r="O15" s="4">
        <f>SUM(J15:N15)</f>
        <v>111.78999999999999</v>
      </c>
      <c r="P15">
        <v>1281.2</v>
      </c>
      <c r="Q15" s="21">
        <f t="shared" si="0"/>
        <v>160.33717133869405</v>
      </c>
      <c r="R15" s="26">
        <f t="shared" si="1"/>
        <v>280.23730806576947</v>
      </c>
      <c r="S15" s="26">
        <f t="shared" si="2"/>
        <v>126.69262435131405</v>
      </c>
      <c r="T15" s="27">
        <f aca="true" t="shared" si="5" ref="T15:Y28">J15/$S15*100</f>
        <v>13.85242439317895</v>
      </c>
      <c r="U15" s="27">
        <f t="shared" si="5"/>
        <v>7.96415738616385</v>
      </c>
      <c r="V15" s="27">
        <f t="shared" si="5"/>
        <v>8.9902628967697</v>
      </c>
      <c r="W15" s="27">
        <f t="shared" si="5"/>
        <v>36.87665342731171</v>
      </c>
      <c r="X15" s="27">
        <f t="shared" si="5"/>
        <v>20.55368268936637</v>
      </c>
      <c r="Y15" s="27">
        <f t="shared" si="5"/>
        <v>88.23718079279057</v>
      </c>
      <c r="Z15">
        <v>136.2</v>
      </c>
      <c r="AA15" s="28">
        <f t="shared" si="3"/>
        <v>107.50428503424345</v>
      </c>
      <c r="AB15" s="28"/>
      <c r="AC15" s="28"/>
      <c r="AD15" s="28"/>
      <c r="AE15" s="28"/>
      <c r="AF15" s="28"/>
      <c r="AG15" s="28"/>
      <c r="AH15" s="28"/>
      <c r="AI15" s="28"/>
      <c r="AJ15">
        <v>280.99</v>
      </c>
      <c r="AK15">
        <v>16.69</v>
      </c>
      <c r="AL15">
        <v>45.26</v>
      </c>
      <c r="AO15">
        <f t="shared" si="4"/>
        <v>309.56</v>
      </c>
      <c r="AP15">
        <v>344.22</v>
      </c>
      <c r="AQ15">
        <f aca="true" t="shared" si="6" ref="AQ15:AQ23">AP15-AO15</f>
        <v>34.660000000000025</v>
      </c>
      <c r="AS15">
        <v>1530.2</v>
      </c>
      <c r="AV15">
        <v>106</v>
      </c>
      <c r="AY15">
        <v>159.9</v>
      </c>
    </row>
    <row r="16" spans="1:51" ht="12.75">
      <c r="A16" s="3">
        <v>1986</v>
      </c>
      <c r="B16" s="2">
        <v>8</v>
      </c>
      <c r="C16" s="18">
        <v>400.82</v>
      </c>
      <c r="D16" s="16">
        <v>360</v>
      </c>
      <c r="E16" s="15">
        <v>468.58</v>
      </c>
      <c r="F16" s="15">
        <v>142.5</v>
      </c>
      <c r="G16" s="13">
        <v>106.2</v>
      </c>
      <c r="H16" s="4">
        <v>123.55</v>
      </c>
      <c r="I16" s="4">
        <f aca="true" t="shared" si="7" ref="I16:I25">SUM(J16:N16)</f>
        <v>123.55</v>
      </c>
      <c r="J16" s="4">
        <v>18.86</v>
      </c>
      <c r="K16" s="4">
        <v>15.18</v>
      </c>
      <c r="L16" s="4">
        <v>9.15</v>
      </c>
      <c r="M16" s="4">
        <v>52.97</v>
      </c>
      <c r="N16" s="19">
        <v>27.39</v>
      </c>
      <c r="O16" s="4">
        <f aca="true" t="shared" si="8" ref="O16:O28">SUM(J16:N16)</f>
        <v>123.55</v>
      </c>
      <c r="P16">
        <v>1316.6</v>
      </c>
      <c r="Q16" s="21">
        <f t="shared" si="0"/>
        <v>165.94897233554835</v>
      </c>
      <c r="R16" s="26">
        <f t="shared" si="1"/>
        <v>290.0456138480714</v>
      </c>
      <c r="S16" s="26">
        <f t="shared" si="2"/>
        <v>138.19205699485366</v>
      </c>
      <c r="T16" s="27">
        <f t="shared" si="5"/>
        <v>13.647672963361677</v>
      </c>
      <c r="U16" s="27">
        <f t="shared" si="5"/>
        <v>10.984712385144762</v>
      </c>
      <c r="V16" s="27">
        <f t="shared" si="5"/>
        <v>6.621219915946942</v>
      </c>
      <c r="W16" s="27">
        <f t="shared" si="5"/>
        <v>38.33071245330159</v>
      </c>
      <c r="X16" s="27">
        <f t="shared" si="5"/>
        <v>19.820241912326424</v>
      </c>
      <c r="Y16" s="27">
        <f t="shared" si="5"/>
        <v>89.4045596300814</v>
      </c>
      <c r="Z16">
        <v>164.21</v>
      </c>
      <c r="AA16" s="28">
        <f t="shared" si="3"/>
        <v>118.82737949701065</v>
      </c>
      <c r="AB16" s="28"/>
      <c r="AC16" s="28"/>
      <c r="AD16" s="28"/>
      <c r="AE16" s="28"/>
      <c r="AF16" s="28"/>
      <c r="AG16" s="28"/>
      <c r="AH16" s="28"/>
      <c r="AI16" s="28"/>
      <c r="AJ16">
        <v>326.82</v>
      </c>
      <c r="AK16">
        <v>22.3</v>
      </c>
      <c r="AL16">
        <v>51.1</v>
      </c>
      <c r="AO16">
        <f t="shared" si="4"/>
        <v>355.62</v>
      </c>
      <c r="AP16">
        <v>378.22</v>
      </c>
      <c r="AQ16">
        <f t="shared" si="6"/>
        <v>22.600000000000023</v>
      </c>
      <c r="AS16">
        <v>1741.3</v>
      </c>
      <c r="AV16">
        <v>103.5</v>
      </c>
      <c r="AY16">
        <v>163.7</v>
      </c>
    </row>
    <row r="17" spans="1:51" ht="12.75">
      <c r="A17" s="3">
        <v>1987</v>
      </c>
      <c r="B17" s="2">
        <v>8</v>
      </c>
      <c r="C17" s="18">
        <v>454.6</v>
      </c>
      <c r="D17" s="16">
        <v>363</v>
      </c>
      <c r="E17" s="15">
        <v>563.89</v>
      </c>
      <c r="F17" s="15">
        <v>156.2</v>
      </c>
      <c r="G17" s="13">
        <v>116.2</v>
      </c>
      <c r="H17" s="4">
        <v>140.31</v>
      </c>
      <c r="I17" s="4">
        <f t="shared" si="7"/>
        <v>140.32</v>
      </c>
      <c r="J17" s="4">
        <v>22.28</v>
      </c>
      <c r="K17" s="4">
        <v>22.72</v>
      </c>
      <c r="L17" s="4">
        <v>8.31</v>
      </c>
      <c r="M17" s="4">
        <v>53.2</v>
      </c>
      <c r="N17" s="19">
        <v>33.81</v>
      </c>
      <c r="O17" s="4">
        <f t="shared" si="8"/>
        <v>140.32</v>
      </c>
      <c r="P17">
        <v>1326</v>
      </c>
      <c r="Q17" s="21">
        <f t="shared" si="0"/>
        <v>180.2205839564055</v>
      </c>
      <c r="R17" s="26">
        <f t="shared" si="1"/>
        <v>314.98953663900556</v>
      </c>
      <c r="S17" s="26">
        <f t="shared" si="2"/>
        <v>144.32225427252695</v>
      </c>
      <c r="T17" s="27">
        <f t="shared" si="5"/>
        <v>15.437674606944663</v>
      </c>
      <c r="U17" s="27">
        <f t="shared" si="5"/>
        <v>15.742547893616818</v>
      </c>
      <c r="V17" s="27">
        <f t="shared" si="5"/>
        <v>5.757947755103688</v>
      </c>
      <c r="W17" s="27">
        <f t="shared" si="5"/>
        <v>36.861951933997126</v>
      </c>
      <c r="X17" s="27">
        <f t="shared" si="5"/>
        <v>23.42674050542186</v>
      </c>
      <c r="Y17" s="27">
        <f t="shared" si="5"/>
        <v>97.22686269508415</v>
      </c>
      <c r="Z17">
        <v>181.83</v>
      </c>
      <c r="AA17" s="28">
        <f t="shared" si="3"/>
        <v>125.98888571726876</v>
      </c>
      <c r="AB17" s="28"/>
      <c r="AC17" s="28"/>
      <c r="AD17" s="28"/>
      <c r="AE17" s="28"/>
      <c r="AF17" s="28"/>
      <c r="AG17" s="28"/>
      <c r="AH17" s="28"/>
      <c r="AI17" s="28"/>
      <c r="AJ17">
        <v>374.78</v>
      </c>
      <c r="AK17">
        <v>21.06</v>
      </c>
      <c r="AL17">
        <v>57.9</v>
      </c>
      <c r="AO17">
        <f t="shared" si="4"/>
        <v>411.61999999999995</v>
      </c>
      <c r="AP17">
        <v>441.36</v>
      </c>
      <c r="AQ17">
        <f t="shared" si="6"/>
        <v>29.740000000000066</v>
      </c>
      <c r="AS17">
        <v>1921.2</v>
      </c>
      <c r="AV17">
        <v>108.6</v>
      </c>
      <c r="AY17">
        <v>177.2</v>
      </c>
    </row>
    <row r="18" spans="1:51" ht="12.75">
      <c r="A18" s="3">
        <v>1988</v>
      </c>
      <c r="B18" s="2">
        <v>8</v>
      </c>
      <c r="C18" s="18">
        <v>551.98</v>
      </c>
      <c r="D18" s="16">
        <v>374</v>
      </c>
      <c r="E18" s="15">
        <v>686.05</v>
      </c>
      <c r="F18" s="15">
        <v>184</v>
      </c>
      <c r="G18" s="13">
        <v>137.1</v>
      </c>
      <c r="H18" s="4">
        <v>160.56</v>
      </c>
      <c r="I18" s="4">
        <f t="shared" si="7"/>
        <v>160.54999999999998</v>
      </c>
      <c r="J18" s="4">
        <v>16.63</v>
      </c>
      <c r="K18" s="4">
        <v>25.41</v>
      </c>
      <c r="L18" s="4">
        <v>16.12</v>
      </c>
      <c r="M18" s="4">
        <v>65.1</v>
      </c>
      <c r="N18" s="19">
        <v>37.29</v>
      </c>
      <c r="O18" s="4">
        <f t="shared" si="8"/>
        <v>160.54999999999998</v>
      </c>
      <c r="P18">
        <v>1351.4</v>
      </c>
      <c r="Q18" s="21">
        <f t="shared" si="0"/>
        <v>195.71955417665637</v>
      </c>
      <c r="R18" s="26">
        <f t="shared" si="1"/>
        <v>342.07863678996</v>
      </c>
      <c r="S18" s="26">
        <f t="shared" si="2"/>
        <v>161.36055884101344</v>
      </c>
      <c r="T18" s="27">
        <f t="shared" si="5"/>
        <v>10.306112050829801</v>
      </c>
      <c r="U18" s="27">
        <f t="shared" si="5"/>
        <v>15.747342586385162</v>
      </c>
      <c r="V18" s="27">
        <f t="shared" si="5"/>
        <v>9.990049684869298</v>
      </c>
      <c r="W18" s="27">
        <f t="shared" si="5"/>
        <v>40.34443141966447</v>
      </c>
      <c r="X18" s="27">
        <f t="shared" si="5"/>
        <v>23.10973652287693</v>
      </c>
      <c r="Y18" s="27">
        <f t="shared" si="5"/>
        <v>99.49767226462565</v>
      </c>
      <c r="Z18">
        <v>209.77</v>
      </c>
      <c r="AA18" s="28">
        <f t="shared" si="3"/>
        <v>130.00078923046107</v>
      </c>
      <c r="AB18" s="28"/>
      <c r="AC18" s="28"/>
      <c r="AD18" s="28"/>
      <c r="AE18" s="28"/>
      <c r="AF18" s="28"/>
      <c r="AG18" s="28"/>
      <c r="AH18" s="28"/>
      <c r="AI18" s="28"/>
      <c r="AJ18">
        <v>445.81</v>
      </c>
      <c r="AK18">
        <v>23.88</v>
      </c>
      <c r="AL18">
        <v>66.16</v>
      </c>
      <c r="AO18">
        <f t="shared" si="4"/>
        <v>488.09000000000003</v>
      </c>
      <c r="AP18">
        <v>519.61</v>
      </c>
      <c r="AQ18">
        <f t="shared" si="6"/>
        <v>31.519999999999982</v>
      </c>
      <c r="AS18">
        <v>2140.2</v>
      </c>
      <c r="AV18">
        <v>108.6</v>
      </c>
      <c r="AY18">
        <v>188.3</v>
      </c>
    </row>
    <row r="19" spans="1:51" ht="12.75">
      <c r="A19" s="3">
        <v>1989</v>
      </c>
      <c r="B19" s="2">
        <v>8</v>
      </c>
      <c r="C19" s="18">
        <v>630.61</v>
      </c>
      <c r="D19" s="17">
        <v>375</v>
      </c>
      <c r="E19" s="15">
        <v>804.78</v>
      </c>
      <c r="F19" s="15">
        <v>209.8</v>
      </c>
      <c r="G19" s="13">
        <v>157.1</v>
      </c>
      <c r="H19" s="4">
        <v>158.01</v>
      </c>
      <c r="I19" s="4">
        <f t="shared" si="7"/>
        <v>158.01000000000002</v>
      </c>
      <c r="J19" s="4">
        <v>12.86</v>
      </c>
      <c r="K19" s="4">
        <v>20.42</v>
      </c>
      <c r="L19" s="4">
        <v>15.49</v>
      </c>
      <c r="M19" s="4">
        <v>67.81</v>
      </c>
      <c r="N19" s="19">
        <v>41.43</v>
      </c>
      <c r="O19" s="4">
        <f t="shared" si="8"/>
        <v>158.01000000000002</v>
      </c>
      <c r="P19">
        <v>1388</v>
      </c>
      <c r="Q19" s="21">
        <f t="shared" si="0"/>
        <v>208.04988608978573</v>
      </c>
      <c r="R19" s="26">
        <f t="shared" si="1"/>
        <v>363.6295909077275</v>
      </c>
      <c r="S19" s="26">
        <f t="shared" si="2"/>
        <v>173.4209799664021</v>
      </c>
      <c r="T19" s="27">
        <f t="shared" si="5"/>
        <v>7.4154811041267585</v>
      </c>
      <c r="U19" s="27">
        <f t="shared" si="5"/>
        <v>11.77481525243145</v>
      </c>
      <c r="V19" s="27">
        <f t="shared" si="5"/>
        <v>8.932021952015825</v>
      </c>
      <c r="W19" s="27">
        <f t="shared" si="5"/>
        <v>39.10138208948955</v>
      </c>
      <c r="X19" s="27">
        <f t="shared" si="5"/>
        <v>23.889843090511015</v>
      </c>
      <c r="Y19" s="27">
        <f t="shared" si="5"/>
        <v>91.1135434885746</v>
      </c>
      <c r="Z19">
        <v>235.36</v>
      </c>
      <c r="AA19" s="28">
        <f t="shared" si="3"/>
        <v>135.71599009854387</v>
      </c>
      <c r="AB19" s="28"/>
      <c r="AC19" s="28"/>
      <c r="AD19" s="28"/>
      <c r="AE19" s="28"/>
      <c r="AF19" s="28"/>
      <c r="AG19" s="28"/>
      <c r="AH19" s="28"/>
      <c r="AI19" s="28"/>
      <c r="AJ19">
        <v>495.03</v>
      </c>
      <c r="AK19">
        <v>28.17</v>
      </c>
      <c r="AL19">
        <v>75.95</v>
      </c>
      <c r="AO19">
        <f t="shared" si="4"/>
        <v>542.81</v>
      </c>
      <c r="AP19">
        <v>586.04</v>
      </c>
      <c r="AQ19">
        <f t="shared" si="6"/>
        <v>43.23000000000002</v>
      </c>
      <c r="AS19">
        <v>2321.8</v>
      </c>
      <c r="AV19">
        <v>106.3</v>
      </c>
      <c r="AY19">
        <v>197.3</v>
      </c>
    </row>
    <row r="20" spans="1:51" ht="12.75">
      <c r="A20" s="3">
        <v>1990</v>
      </c>
      <c r="B20" s="2">
        <v>8</v>
      </c>
      <c r="C20" s="18">
        <v>715.23</v>
      </c>
      <c r="D20" s="16">
        <v>381</v>
      </c>
      <c r="E20" s="15">
        <v>863.51</v>
      </c>
      <c r="F20" s="15">
        <v>220.1</v>
      </c>
      <c r="G20" s="13">
        <v>166.1</v>
      </c>
      <c r="H20" s="4">
        <v>162.9</v>
      </c>
      <c r="I20" s="4">
        <f t="shared" si="7"/>
        <v>162.89</v>
      </c>
      <c r="J20" s="4">
        <v>15.3</v>
      </c>
      <c r="K20" s="4">
        <v>24.97</v>
      </c>
      <c r="L20" s="4">
        <v>12.18</v>
      </c>
      <c r="M20" s="4">
        <v>73.08</v>
      </c>
      <c r="N20" s="19">
        <v>37.36</v>
      </c>
      <c r="O20" s="4">
        <f t="shared" si="8"/>
        <v>162.89</v>
      </c>
      <c r="P20">
        <v>1427.3</v>
      </c>
      <c r="Q20" s="21">
        <f t="shared" si="0"/>
        <v>220.1167794829933</v>
      </c>
      <c r="R20" s="26">
        <f t="shared" si="1"/>
        <v>384.7201071803757</v>
      </c>
      <c r="S20" s="26">
        <f t="shared" si="2"/>
        <v>185.90918089567515</v>
      </c>
      <c r="T20" s="27">
        <f t="shared" si="5"/>
        <v>8.22982486732904</v>
      </c>
      <c r="U20" s="27">
        <f t="shared" si="5"/>
        <v>13.431289342301051</v>
      </c>
      <c r="V20" s="27">
        <f t="shared" si="5"/>
        <v>6.551586070854097</v>
      </c>
      <c r="W20" s="27">
        <f t="shared" si="5"/>
        <v>39.309516425124585</v>
      </c>
      <c r="X20" s="27">
        <f t="shared" si="5"/>
        <v>20.095833793687117</v>
      </c>
      <c r="Y20" s="27">
        <f t="shared" si="5"/>
        <v>87.61805049929589</v>
      </c>
      <c r="Z20">
        <v>272.84</v>
      </c>
      <c r="AA20" s="28">
        <f t="shared" si="3"/>
        <v>146.759831163533</v>
      </c>
      <c r="AB20" s="28"/>
      <c r="AC20" s="28"/>
      <c r="AD20" s="28"/>
      <c r="AE20" s="28"/>
      <c r="AF20" s="28"/>
      <c r="AG20" s="28"/>
      <c r="AH20" s="28"/>
      <c r="AI20" s="28"/>
      <c r="AJ20">
        <v>564.14</v>
      </c>
      <c r="AK20">
        <v>27.48</v>
      </c>
      <c r="AL20">
        <v>80.41</v>
      </c>
      <c r="AO20">
        <f t="shared" si="4"/>
        <v>617.0699999999999</v>
      </c>
      <c r="AP20">
        <v>658.96</v>
      </c>
      <c r="AQ20">
        <f t="shared" si="6"/>
        <v>41.8900000000001</v>
      </c>
      <c r="AS20">
        <v>2447.5</v>
      </c>
      <c r="AV20">
        <v>105.8</v>
      </c>
      <c r="AY20">
        <v>205.5</v>
      </c>
    </row>
    <row r="21" spans="1:48" ht="12.75">
      <c r="A21" s="3">
        <v>1991</v>
      </c>
      <c r="B21" s="2">
        <v>8</v>
      </c>
      <c r="C21" s="18">
        <v>824.23</v>
      </c>
      <c r="D21" s="16">
        <v>392</v>
      </c>
      <c r="E21" s="15">
        <v>983.74</v>
      </c>
      <c r="F21" s="15">
        <v>234.4</v>
      </c>
      <c r="G21" s="13">
        <v>178.4</v>
      </c>
      <c r="H21" s="4">
        <v>189.64</v>
      </c>
      <c r="I21" s="4">
        <f t="shared" si="7"/>
        <v>189.64</v>
      </c>
      <c r="J21" s="4">
        <v>17.66</v>
      </c>
      <c r="K21" s="4">
        <v>31.55</v>
      </c>
      <c r="L21" s="4">
        <v>13.91</v>
      </c>
      <c r="M21" s="4">
        <v>79.32</v>
      </c>
      <c r="N21" s="19">
        <v>47.2</v>
      </c>
      <c r="O21" s="4">
        <f t="shared" si="8"/>
        <v>189.64</v>
      </c>
      <c r="P21">
        <v>1481.9</v>
      </c>
      <c r="Q21" s="21">
        <f t="shared" si="0"/>
        <v>235.30483726731984</v>
      </c>
      <c r="R21" s="26">
        <f t="shared" si="1"/>
        <v>411.26579457582164</v>
      </c>
      <c r="S21" s="26">
        <f t="shared" si="2"/>
        <v>200.41297157963464</v>
      </c>
      <c r="T21" s="27">
        <f t="shared" si="5"/>
        <v>8.811804875106475</v>
      </c>
      <c r="U21" s="27">
        <f t="shared" si="5"/>
        <v>15.742493986954093</v>
      </c>
      <c r="V21" s="27">
        <f t="shared" si="5"/>
        <v>6.940668505817162</v>
      </c>
      <c r="W21" s="27">
        <f t="shared" si="5"/>
        <v>39.57827648320757</v>
      </c>
      <c r="X21" s="27">
        <f t="shared" si="5"/>
        <v>23.551369768121496</v>
      </c>
      <c r="Y21" s="27">
        <f t="shared" si="5"/>
        <v>94.62461361920678</v>
      </c>
      <c r="Z21">
        <v>280.1</v>
      </c>
      <c r="AA21" s="28">
        <f t="shared" si="3"/>
        <v>139.76141254344984</v>
      </c>
      <c r="AB21" s="28"/>
      <c r="AC21" s="28"/>
      <c r="AD21" s="28"/>
      <c r="AE21" s="28"/>
      <c r="AF21" s="28"/>
      <c r="AG21" s="28"/>
      <c r="AH21" s="28"/>
      <c r="AI21" s="28"/>
      <c r="AJ21">
        <v>617.6</v>
      </c>
      <c r="AK21">
        <v>31.9</v>
      </c>
      <c r="AL21">
        <v>82.62</v>
      </c>
      <c r="AO21">
        <f t="shared" si="4"/>
        <v>668.32</v>
      </c>
      <c r="AP21">
        <v>734.69</v>
      </c>
      <c r="AQ21">
        <f t="shared" si="6"/>
        <v>66.37</v>
      </c>
      <c r="AS21">
        <v>2364.2</v>
      </c>
      <c r="AV21">
        <v>106.9</v>
      </c>
    </row>
    <row r="22" spans="1:48" ht="12.75">
      <c r="A22" s="3">
        <v>1992</v>
      </c>
      <c r="B22" s="2">
        <v>8</v>
      </c>
      <c r="C22" s="18">
        <v>964.04</v>
      </c>
      <c r="D22" s="16">
        <v>387</v>
      </c>
      <c r="E22" s="15">
        <v>1103.12</v>
      </c>
      <c r="F22" s="15">
        <v>254.3</v>
      </c>
      <c r="G22" s="13">
        <v>194.8</v>
      </c>
      <c r="H22" s="4">
        <v>244.23</v>
      </c>
      <c r="I22" s="4">
        <f t="shared" si="7"/>
        <v>244.23000000000002</v>
      </c>
      <c r="J22" s="4">
        <v>15.57</v>
      </c>
      <c r="K22" s="4">
        <v>54.44</v>
      </c>
      <c r="L22" s="4">
        <v>13.09</v>
      </c>
      <c r="M22" s="4">
        <v>145.61</v>
      </c>
      <c r="N22" s="19">
        <v>15.52</v>
      </c>
      <c r="O22" s="4">
        <f t="shared" si="8"/>
        <v>244.23000000000002</v>
      </c>
      <c r="P22">
        <v>1483.4</v>
      </c>
      <c r="Q22" s="21">
        <f t="shared" si="0"/>
        <v>251.30556620149756</v>
      </c>
      <c r="R22" s="26">
        <f t="shared" si="1"/>
        <v>439.23186860697746</v>
      </c>
      <c r="S22" s="26">
        <f t="shared" si="2"/>
        <v>219.4831634274284</v>
      </c>
      <c r="T22" s="27">
        <f t="shared" si="5"/>
        <v>7.093938212325879</v>
      </c>
      <c r="U22" s="27">
        <f t="shared" si="5"/>
        <v>24.803724873411742</v>
      </c>
      <c r="V22" s="27">
        <f t="shared" si="5"/>
        <v>5.9640109954621545</v>
      </c>
      <c r="W22" s="27">
        <f t="shared" si="5"/>
        <v>66.34221856755114</v>
      </c>
      <c r="X22" s="27">
        <f t="shared" si="5"/>
        <v>7.071157421663303</v>
      </c>
      <c r="Y22" s="27">
        <f t="shared" si="5"/>
        <v>111.27505007041422</v>
      </c>
      <c r="Z22">
        <v>338.62</v>
      </c>
      <c r="AA22" s="28">
        <f t="shared" si="3"/>
        <v>154.28062668322343</v>
      </c>
      <c r="AB22" s="28"/>
      <c r="AC22" s="28"/>
      <c r="AD22" s="28"/>
      <c r="AE22" s="28"/>
      <c r="AF22" s="28"/>
      <c r="AG22" s="28"/>
      <c r="AH22" s="28"/>
      <c r="AI22" s="28"/>
      <c r="AJ22">
        <v>702.65</v>
      </c>
      <c r="AK22">
        <v>32.61</v>
      </c>
      <c r="AL22">
        <v>89.26</v>
      </c>
      <c r="AO22">
        <f t="shared" si="4"/>
        <v>759.3</v>
      </c>
      <c r="AP22">
        <v>855.93</v>
      </c>
      <c r="AQ22">
        <f t="shared" si="6"/>
        <v>96.63</v>
      </c>
      <c r="AS22">
        <v>2586</v>
      </c>
      <c r="AV22">
        <v>106.8</v>
      </c>
    </row>
    <row r="23" spans="1:48" ht="12.75">
      <c r="A23" s="3">
        <v>1993</v>
      </c>
      <c r="B23" s="2">
        <v>8</v>
      </c>
      <c r="C23" s="18">
        <v>1203.22</v>
      </c>
      <c r="D23" s="16">
        <v>410</v>
      </c>
      <c r="E23" s="15">
        <v>1394.34</v>
      </c>
      <c r="F23" s="15">
        <v>291.5</v>
      </c>
      <c r="G23" s="13">
        <v>223.6</v>
      </c>
      <c r="H23" s="4">
        <v>328.33</v>
      </c>
      <c r="I23" s="4">
        <f t="shared" si="7"/>
        <v>328.55</v>
      </c>
      <c r="J23" s="4">
        <v>13.35</v>
      </c>
      <c r="K23" s="4">
        <v>67.79</v>
      </c>
      <c r="L23" s="4">
        <v>13.8</v>
      </c>
      <c r="M23" s="4">
        <v>115.53</v>
      </c>
      <c r="N23" s="19">
        <v>118.08</v>
      </c>
      <c r="O23" s="4">
        <f t="shared" si="8"/>
        <v>328.55</v>
      </c>
      <c r="P23">
        <v>1500.2</v>
      </c>
      <c r="Q23" s="21">
        <f t="shared" si="0"/>
        <v>270.40478923281137</v>
      </c>
      <c r="R23" s="26">
        <f t="shared" si="1"/>
        <v>472.6134906211077</v>
      </c>
      <c r="S23" s="26">
        <f t="shared" si="2"/>
        <v>254.58858536152462</v>
      </c>
      <c r="T23" s="27">
        <f t="shared" si="5"/>
        <v>5.243754342341208</v>
      </c>
      <c r="U23" s="27">
        <f t="shared" si="5"/>
        <v>26.627273922644985</v>
      </c>
      <c r="V23" s="27">
        <f t="shared" si="5"/>
        <v>5.420510106689788</v>
      </c>
      <c r="W23" s="27">
        <f t="shared" si="5"/>
        <v>45.37909656709211</v>
      </c>
      <c r="X23" s="27">
        <f t="shared" si="5"/>
        <v>46.3807125650674</v>
      </c>
      <c r="Y23" s="27">
        <f t="shared" si="5"/>
        <v>129.0513475038355</v>
      </c>
      <c r="Z23">
        <v>431.42</v>
      </c>
      <c r="AA23" s="28">
        <f t="shared" si="3"/>
        <v>169.4577152339209</v>
      </c>
      <c r="AB23" s="28">
        <v>139.92</v>
      </c>
      <c r="AC23" s="28">
        <f aca="true" t="shared" si="9" ref="AC23:AC28">AB23/$S23*100</f>
        <v>54.95925899478515</v>
      </c>
      <c r="AD23" s="28">
        <f aca="true" t="shared" si="10" ref="AD23:AD28">AA23-AC23</f>
        <v>114.49845623913575</v>
      </c>
      <c r="AE23" s="28"/>
      <c r="AF23" s="28"/>
      <c r="AG23" s="28"/>
      <c r="AH23" s="28"/>
      <c r="AI23" s="28"/>
      <c r="AJ23">
        <v>803.89</v>
      </c>
      <c r="AK23">
        <v>31.55</v>
      </c>
      <c r="AL23">
        <v>109.76</v>
      </c>
      <c r="AO23">
        <f t="shared" si="4"/>
        <v>882.1</v>
      </c>
      <c r="AP23">
        <v>1076.94</v>
      </c>
      <c r="AQ23">
        <f t="shared" si="6"/>
        <v>194.84000000000003</v>
      </c>
      <c r="AS23">
        <v>2752</v>
      </c>
      <c r="AV23">
        <v>107.6</v>
      </c>
    </row>
    <row r="24" spans="1:48" ht="12.75">
      <c r="A24" s="3">
        <v>1994</v>
      </c>
      <c r="B24" s="2">
        <v>8</v>
      </c>
      <c r="C24" s="18">
        <v>1618.63</v>
      </c>
      <c r="D24" s="16">
        <v>349</v>
      </c>
      <c r="E24" s="15">
        <v>1797.08</v>
      </c>
      <c r="F24" s="15">
        <v>351.8</v>
      </c>
      <c r="G24" s="13">
        <v>272.6</v>
      </c>
      <c r="H24" s="4">
        <v>405.33</v>
      </c>
      <c r="I24" s="4">
        <f t="shared" si="7"/>
        <v>405.33</v>
      </c>
      <c r="J24" s="4">
        <v>14.35</v>
      </c>
      <c r="K24" s="4">
        <v>79.84</v>
      </c>
      <c r="L24" s="4">
        <v>23.63</v>
      </c>
      <c r="M24" s="4">
        <v>142.19</v>
      </c>
      <c r="N24" s="19">
        <v>145.32</v>
      </c>
      <c r="O24" s="4">
        <f t="shared" si="8"/>
        <v>405.33</v>
      </c>
      <c r="P24">
        <v>1515.2</v>
      </c>
      <c r="Q24" s="21">
        <f t="shared" si="0"/>
        <v>293.93000589606595</v>
      </c>
      <c r="R24" s="26">
        <f t="shared" si="1"/>
        <v>513.7308643051441</v>
      </c>
      <c r="S24" s="26">
        <f t="shared" si="2"/>
        <v>315.0735360604248</v>
      </c>
      <c r="T24" s="27">
        <f t="shared" si="5"/>
        <v>4.554492319293982</v>
      </c>
      <c r="U24" s="27">
        <f t="shared" si="5"/>
        <v>25.34011615138896</v>
      </c>
      <c r="V24" s="27">
        <f t="shared" si="5"/>
        <v>7.49983648117887</v>
      </c>
      <c r="W24" s="27">
        <f t="shared" si="5"/>
        <v>45.12914723905305</v>
      </c>
      <c r="X24" s="27">
        <f t="shared" si="5"/>
        <v>46.12256612124052</v>
      </c>
      <c r="Y24" s="27">
        <f t="shared" si="5"/>
        <v>128.64615831215536</v>
      </c>
      <c r="Z24">
        <v>566.21</v>
      </c>
      <c r="AA24" s="28">
        <f t="shared" si="3"/>
        <v>179.70725408414253</v>
      </c>
      <c r="AB24" s="28">
        <v>198.65</v>
      </c>
      <c r="AC24" s="28">
        <f t="shared" si="9"/>
        <v>63.0487734653484</v>
      </c>
      <c r="AD24" s="28">
        <f t="shared" si="10"/>
        <v>116.65848061879413</v>
      </c>
      <c r="AE24" s="28"/>
      <c r="AF24" s="28"/>
      <c r="AG24" s="28"/>
      <c r="AH24" s="28"/>
      <c r="AI24" s="28"/>
      <c r="AK24">
        <v>30.2</v>
      </c>
      <c r="AS24">
        <v>2977.7</v>
      </c>
      <c r="AV24">
        <v>108.7</v>
      </c>
    </row>
    <row r="25" spans="1:48" ht="12.75">
      <c r="A25" s="3">
        <v>1995</v>
      </c>
      <c r="B25" s="2">
        <v>8</v>
      </c>
      <c r="C25" s="18">
        <v>2014.53</v>
      </c>
      <c r="D25" s="16">
        <v>385</v>
      </c>
      <c r="E25" s="15">
        <v>1978.7</v>
      </c>
      <c r="F25" s="15">
        <v>402.1</v>
      </c>
      <c r="G25" s="13">
        <v>316.5</v>
      </c>
      <c r="H25" s="4">
        <v>487.52</v>
      </c>
      <c r="I25" s="4">
        <f t="shared" si="7"/>
        <v>487.53000000000003</v>
      </c>
      <c r="J25" s="4">
        <v>15.91</v>
      </c>
      <c r="K25" s="4">
        <v>81.47</v>
      </c>
      <c r="L25" s="4">
        <v>32.88</v>
      </c>
      <c r="M25" s="4">
        <v>249.98</v>
      </c>
      <c r="N25" s="19">
        <v>107.29</v>
      </c>
      <c r="O25" s="4">
        <f t="shared" si="8"/>
        <v>487.53000000000003</v>
      </c>
      <c r="P25">
        <v>1543.1</v>
      </c>
      <c r="Q25" s="21">
        <f t="shared" si="0"/>
        <v>322.1472864620883</v>
      </c>
      <c r="R25" s="26">
        <f t="shared" si="1"/>
        <v>563.049027278438</v>
      </c>
      <c r="S25" s="26">
        <f t="shared" si="2"/>
        <v>357.78944681557516</v>
      </c>
      <c r="T25" s="27">
        <f t="shared" si="5"/>
        <v>4.446749377770471</v>
      </c>
      <c r="U25" s="27">
        <f t="shared" si="5"/>
        <v>22.770375349274687</v>
      </c>
      <c r="V25" s="27">
        <f t="shared" si="5"/>
        <v>9.18976238473244</v>
      </c>
      <c r="W25" s="27">
        <f t="shared" si="5"/>
        <v>69.86790757102843</v>
      </c>
      <c r="X25" s="27">
        <f t="shared" si="5"/>
        <v>29.986910165995845</v>
      </c>
      <c r="Y25" s="27">
        <f t="shared" si="5"/>
        <v>136.26170484880188</v>
      </c>
      <c r="Z25">
        <v>724.46</v>
      </c>
      <c r="AA25" s="28">
        <f t="shared" si="3"/>
        <v>202.4822158528973</v>
      </c>
      <c r="AB25" s="28">
        <v>270.865</v>
      </c>
      <c r="AC25" s="28">
        <f t="shared" si="9"/>
        <v>75.70513954807032</v>
      </c>
      <c r="AD25" s="28">
        <f t="shared" si="10"/>
        <v>126.77707630482698</v>
      </c>
      <c r="AE25" s="28"/>
      <c r="AF25" s="28"/>
      <c r="AG25" s="28"/>
      <c r="AH25" s="28"/>
      <c r="AI25" s="28"/>
      <c r="AK25">
        <v>31.27</v>
      </c>
      <c r="AS25">
        <v>3337.4</v>
      </c>
      <c r="AV25">
        <v>109.6</v>
      </c>
    </row>
    <row r="26" spans="1:45" ht="12.75">
      <c r="A26" s="3">
        <v>1996</v>
      </c>
      <c r="B26" s="2">
        <v>8</v>
      </c>
      <c r="C26" s="18">
        <v>2402.58</v>
      </c>
      <c r="D26" s="16">
        <v>534.8</v>
      </c>
      <c r="E26" s="15">
        <v>2374.33</v>
      </c>
      <c r="F26" s="13">
        <v>422.6</v>
      </c>
      <c r="G26" s="14">
        <v>338.9</v>
      </c>
      <c r="H26" s="4">
        <v>568.64</v>
      </c>
      <c r="I26" s="9">
        <v>399.42</v>
      </c>
      <c r="J26" s="9">
        <v>10.52</v>
      </c>
      <c r="K26" s="4">
        <v>112.9</v>
      </c>
      <c r="L26" s="4">
        <v>30.82</v>
      </c>
      <c r="M26">
        <v>184.95</v>
      </c>
      <c r="N26">
        <v>60.23</v>
      </c>
      <c r="O26" s="4">
        <f t="shared" si="8"/>
        <v>399.42</v>
      </c>
      <c r="P26">
        <v>1557.8</v>
      </c>
      <c r="Q26" s="21">
        <v>356</v>
      </c>
      <c r="R26" s="26">
        <f t="shared" si="1"/>
        <v>622.2168</v>
      </c>
      <c r="S26" s="26">
        <f t="shared" si="2"/>
        <v>386.13229343855704</v>
      </c>
      <c r="T26" s="27">
        <f t="shared" si="5"/>
        <v>2.7244548510351376</v>
      </c>
      <c r="U26" s="27">
        <f t="shared" si="5"/>
        <v>29.238683715006374</v>
      </c>
      <c r="V26" s="27">
        <f t="shared" si="5"/>
        <v>7.981720390580128</v>
      </c>
      <c r="W26" s="27">
        <f t="shared" si="5"/>
        <v>47.898091701420974</v>
      </c>
      <c r="X26" s="27">
        <f t="shared" si="5"/>
        <v>15.598280957970184</v>
      </c>
      <c r="Y26" s="27">
        <f t="shared" si="5"/>
        <v>103.44123161601281</v>
      </c>
      <c r="Z26">
        <v>867.02</v>
      </c>
      <c r="AA26" s="28">
        <f t="shared" si="3"/>
        <v>224.53962404415256</v>
      </c>
      <c r="AB26" s="28">
        <v>343.08</v>
      </c>
      <c r="AC26" s="28">
        <f t="shared" si="9"/>
        <v>88.8503774042904</v>
      </c>
      <c r="AD26" s="28">
        <f t="shared" si="10"/>
        <v>135.68924663986218</v>
      </c>
      <c r="AE26" s="28"/>
      <c r="AF26" s="28"/>
      <c r="AG26" s="28"/>
      <c r="AH26" s="28"/>
      <c r="AI26" s="28"/>
      <c r="AK26">
        <v>28.95</v>
      </c>
      <c r="AS26">
        <v>3795</v>
      </c>
    </row>
    <row r="27" spans="1:45" ht="12.75">
      <c r="A27" s="3">
        <v>1997</v>
      </c>
      <c r="B27" s="2">
        <v>8</v>
      </c>
      <c r="C27" s="18">
        <v>2708.5</v>
      </c>
      <c r="D27" s="16">
        <v>511.8</v>
      </c>
      <c r="E27" s="15">
        <v>2703.1</v>
      </c>
      <c r="F27" s="9">
        <v>431.9</v>
      </c>
      <c r="G27" s="18">
        <v>362.9</v>
      </c>
      <c r="H27" s="4">
        <v>669.86</v>
      </c>
      <c r="I27" s="4">
        <v>666.54</v>
      </c>
      <c r="J27">
        <v>11.6</v>
      </c>
      <c r="K27">
        <v>153.66</v>
      </c>
      <c r="L27">
        <v>23.53</v>
      </c>
      <c r="M27">
        <v>402.57</v>
      </c>
      <c r="N27">
        <v>75.18</v>
      </c>
      <c r="O27" s="4">
        <f t="shared" si="8"/>
        <v>666.54</v>
      </c>
      <c r="P27">
        <v>1647.6</v>
      </c>
      <c r="Q27" s="21">
        <v>391.6</v>
      </c>
      <c r="R27" s="26">
        <f t="shared" si="1"/>
        <v>684.43848</v>
      </c>
      <c r="S27" s="26">
        <f t="shared" si="2"/>
        <v>395.72585106553333</v>
      </c>
      <c r="T27" s="27">
        <f t="shared" si="5"/>
        <v>2.9313222698910835</v>
      </c>
      <c r="U27" s="27">
        <f t="shared" si="5"/>
        <v>38.829912068229646</v>
      </c>
      <c r="V27" s="27">
        <f t="shared" si="5"/>
        <v>5.946035604356656</v>
      </c>
      <c r="W27" s="27">
        <f t="shared" si="5"/>
        <v>101.72951777500461</v>
      </c>
      <c r="X27" s="27">
        <f t="shared" si="5"/>
        <v>18.998000711242387</v>
      </c>
      <c r="Y27" s="27">
        <f t="shared" si="5"/>
        <v>168.43478842872437</v>
      </c>
      <c r="Z27">
        <v>918.3</v>
      </c>
      <c r="AA27" s="28">
        <f t="shared" si="3"/>
        <v>232.0545896931881</v>
      </c>
      <c r="AB27" s="28">
        <v>386.94</v>
      </c>
      <c r="AC27" s="28">
        <f t="shared" si="9"/>
        <v>97.77981371652206</v>
      </c>
      <c r="AD27" s="28">
        <f t="shared" si="10"/>
        <v>134.27477597666604</v>
      </c>
      <c r="AE27" s="28"/>
      <c r="AF27" s="28"/>
      <c r="AG27" s="28"/>
      <c r="AH27" s="28"/>
      <c r="AI27" s="28"/>
      <c r="AK27">
        <v>26.7</v>
      </c>
      <c r="AS27">
        <v>4136.5</v>
      </c>
    </row>
    <row r="28" spans="1:45" ht="12.75">
      <c r="A28" s="3">
        <v>1998</v>
      </c>
      <c r="B28" s="2">
        <v>8</v>
      </c>
      <c r="C28" s="18">
        <v>2832.8</v>
      </c>
      <c r="D28" s="16">
        <v>386.7</v>
      </c>
      <c r="E28" s="15">
        <v>2688.4</v>
      </c>
      <c r="F28" s="9">
        <v>424.9</v>
      </c>
      <c r="G28" s="18">
        <v>364.3</v>
      </c>
      <c r="H28" s="4">
        <v>801.61</v>
      </c>
      <c r="I28" s="4">
        <v>801.59</v>
      </c>
      <c r="J28">
        <v>22.51</v>
      </c>
      <c r="K28">
        <v>119.16</v>
      </c>
      <c r="L28">
        <v>21.83</v>
      </c>
      <c r="M28" s="20">
        <v>638.09</v>
      </c>
      <c r="N28" t="s">
        <v>30</v>
      </c>
      <c r="O28" s="4">
        <f t="shared" si="8"/>
        <v>801.59</v>
      </c>
      <c r="P28">
        <v>1700</v>
      </c>
      <c r="Q28" s="21">
        <v>424.1</v>
      </c>
      <c r="R28" s="26">
        <f t="shared" si="1"/>
        <v>741.24198</v>
      </c>
      <c r="S28" s="26">
        <f t="shared" si="2"/>
        <v>382.16939628810553</v>
      </c>
      <c r="T28" s="27">
        <f t="shared" si="5"/>
        <v>5.89005823559729</v>
      </c>
      <c r="U28" s="27">
        <f t="shared" si="5"/>
        <v>31.179890686529227</v>
      </c>
      <c r="V28" s="27">
        <f t="shared" si="5"/>
        <v>5.712126667396215</v>
      </c>
      <c r="W28" s="27">
        <f t="shared" si="5"/>
        <v>166.9652269903276</v>
      </c>
      <c r="X28" s="23" t="s">
        <v>30</v>
      </c>
      <c r="Y28" s="27">
        <f t="shared" si="5"/>
        <v>209.74730257985033</v>
      </c>
      <c r="Z28">
        <v>1097.35</v>
      </c>
      <c r="AA28" s="28">
        <f t="shared" si="3"/>
        <v>287.1370681844818</v>
      </c>
      <c r="AB28" s="28">
        <v>411.97</v>
      </c>
      <c r="AC28" s="28">
        <f t="shared" si="9"/>
        <v>107.7977472820531</v>
      </c>
      <c r="AD28" s="28">
        <f t="shared" si="10"/>
        <v>179.3393209024287</v>
      </c>
      <c r="AE28" s="28"/>
      <c r="AF28" s="28"/>
      <c r="AG28" s="28"/>
      <c r="AH28" s="28"/>
      <c r="AI28" s="28"/>
      <c r="AK28">
        <v>22.61</v>
      </c>
      <c r="AS28">
        <v>4848</v>
      </c>
    </row>
    <row r="29" spans="1:13" ht="12.75">
      <c r="A29" s="3"/>
      <c r="B29" s="3"/>
      <c r="C29" s="3"/>
      <c r="D29" s="3"/>
      <c r="E29" s="3"/>
      <c r="F29" s="3"/>
      <c r="G29" s="6"/>
      <c r="H29" s="4"/>
      <c r="I29" s="4"/>
      <c r="M29" t="s">
        <v>29</v>
      </c>
    </row>
    <row r="30" spans="1:13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  <c r="M30" t="s">
        <v>27</v>
      </c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25</v>
      </c>
      <c r="C32" s="3"/>
      <c r="D32" s="3"/>
      <c r="E32" s="3"/>
      <c r="F32" s="3"/>
      <c r="G32" s="3"/>
    </row>
    <row r="33" spans="1:7" ht="12.75">
      <c r="A33" s="3"/>
      <c r="B33" s="6" t="s">
        <v>28</v>
      </c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2002-03-12T12:46:30Z</dcterms:created>
  <dcterms:modified xsi:type="dcterms:W3CDTF">2005-08-15T07:38:53Z</dcterms:modified>
  <cp:category/>
  <cp:version/>
  <cp:contentType/>
  <cp:contentStatus/>
</cp:coreProperties>
</file>