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6.2000.p53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6.2002.p72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6.p88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  <comment ref="F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6.p291</t>
        </r>
      </text>
    </comment>
    <comment ref="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6.p297</t>
        </r>
      </text>
    </comment>
  </commentList>
</comments>
</file>

<file path=xl/sharedStrings.xml><?xml version="1.0" encoding="utf-8"?>
<sst xmlns="http://schemas.openxmlformats.org/spreadsheetml/2006/main" count="460" uniqueCount="68">
  <si>
    <t>The Economic Indicators of Guangxi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</si>
  <si>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</si>
  <si>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</si>
  <si>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</si>
  <si>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</si>
  <si>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</si>
  <si>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</si>
  <si>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</si>
  <si>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</si>
  <si>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</si>
  <si>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</si>
  <si>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</si>
  <si>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</si>
  <si>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</si>
  <si>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</si>
  <si>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</si>
  <si>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</si>
  <si>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</si>
  <si>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</si>
  <si>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</si>
  <si>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</si>
  <si>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</si>
  <si>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</si>
  <si>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</si>
  <si>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</si>
  <si>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.</t>
  </si>
  <si>
    <t>CODE</t>
  </si>
  <si>
    <t>LAB</t>
  </si>
  <si>
    <t>sum</t>
  </si>
  <si>
    <t>last yr =100</t>
  </si>
  <si>
    <t>2.10 P. 21 1999</t>
  </si>
  <si>
    <t>4.1 P. 41 1999</t>
  </si>
  <si>
    <t>1978=100</t>
  </si>
  <si>
    <t>calcu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</si>
  <si>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</si>
  <si>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</si>
  <si>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</si>
  <si>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</si>
  <si>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</si>
  <si>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</si>
  <si>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</si>
  <si>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</si>
  <si>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</si>
  <si>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2.11 p. 22 1999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</si>
  <si>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</si>
  <si>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</si>
  <si>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</si>
  <si>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</si>
  <si>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</si>
  <si>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</si>
  <si>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</si>
  <si>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</si>
  <si>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</si>
  <si>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</si>
  <si>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</si>
  <si>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</si>
  <si>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</si>
  <si>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</si>
  <si>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</si>
  <si>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</si>
  <si>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</si>
  <si>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</si>
  <si>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</si>
  <si>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</si>
  <si>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</si>
  <si>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</si>
  <si>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</si>
  <si>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Guangxi Statistical yearbook 1999-2004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</si>
</sst>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  <numFmt numFmtId="190" formatCode="_(* #,##0.0_);_(* \(#,##0.0\);_(* &quot;-&quot;??_);_(@_)"/>
    <numFmt numFmtId="191" formatCode="_(* #,##0_);_(* \(#,##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91" fontId="0" fillId="0" borderId="0" xfId="15" applyNumberFormat="1" applyFont="1" applyAlignment="1">
      <alignment horizontal="center"/>
    </xf>
    <xf numFmtId="191" fontId="0" fillId="0" borderId="0" xfId="15" applyNumberFormat="1" applyFont="1" applyAlignment="1">
      <alignment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91" fontId="0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0" fontId="0" fillId="3" borderId="1" xfId="0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9.57421875" style="0" bestFit="1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</row>
    <row r="4" spans="1:47" ht="12.75">
      <c r="A4" s="1"/>
      <c r="B4" s="1"/>
      <c r="C4" s="1"/>
      <c r="D4" s="1"/>
      <c r="E4" s="2" t="s">
        <v>61</v>
      </c>
      <c r="F4" s="1"/>
      <c r="G4" s="2" t="s">
        <v>61</v>
      </c>
      <c r="H4" s="7" t="s">
        <v>2</v>
      </c>
      <c r="I4" s="7"/>
      <c r="M4" s="1"/>
      <c r="N4" s="1"/>
      <c r="O4" s="1"/>
      <c r="R4" t="s">
        <v>31</v>
      </c>
      <c r="S4" t="s">
        <v>33</v>
      </c>
      <c r="AB4" t="s">
        <v>43</v>
      </c>
      <c r="AD4" t="s">
        <v>56</v>
      </c>
      <c r="AE4" t="s">
        <v>59</v>
      </c>
      <c r="AQ4" t="s">
        <v>44</v>
      </c>
      <c r="AS4" t="s">
        <v>45</v>
      </c>
      <c r="AU4" t="s">
        <v>30</v>
      </c>
    </row>
    <row r="5" spans="1:47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t="s">
        <v>28</v>
      </c>
      <c r="R5" t="s">
        <v>27</v>
      </c>
      <c r="S5" t="s">
        <v>32</v>
      </c>
      <c r="T5" s="23" t="s">
        <v>34</v>
      </c>
      <c r="U5" s="23" t="s">
        <v>35</v>
      </c>
      <c r="V5" s="24" t="s">
        <v>36</v>
      </c>
      <c r="W5" s="25" t="s">
        <v>37</v>
      </c>
      <c r="X5" s="25" t="s">
        <v>38</v>
      </c>
      <c r="Y5" s="25" t="s">
        <v>39</v>
      </c>
      <c r="Z5" s="26" t="s">
        <v>40</v>
      </c>
      <c r="AA5" s="26" t="s">
        <v>41</v>
      </c>
      <c r="AB5" t="s">
        <v>54</v>
      </c>
      <c r="AC5" t="s">
        <v>55</v>
      </c>
      <c r="AD5" t="s">
        <v>57</v>
      </c>
      <c r="AE5" t="s">
        <v>58</v>
      </c>
      <c r="AF5" t="s">
        <v>60</v>
      </c>
      <c r="AL5" t="s">
        <v>46</v>
      </c>
      <c r="AM5" t="s">
        <v>47</v>
      </c>
      <c r="AN5" t="s">
        <v>48</v>
      </c>
      <c r="AO5" t="s">
        <v>49</v>
      </c>
      <c r="AP5" t="s">
        <v>50</v>
      </c>
      <c r="AQ5" t="s">
        <v>51</v>
      </c>
      <c r="AR5" t="s">
        <v>52</v>
      </c>
      <c r="AS5" t="s">
        <v>53</v>
      </c>
      <c r="AU5" t="s">
        <v>29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18</v>
      </c>
      <c r="J6" s="2" t="s">
        <v>19</v>
      </c>
      <c r="K6" s="2" t="s">
        <v>20</v>
      </c>
      <c r="T6" s="23"/>
      <c r="U6" s="23" t="s">
        <v>42</v>
      </c>
      <c r="V6" s="24"/>
      <c r="W6" s="24"/>
      <c r="X6" s="24"/>
      <c r="Y6" s="24"/>
      <c r="Z6" s="24"/>
      <c r="AA6" s="24"/>
    </row>
    <row r="7" spans="1:27" ht="12.75">
      <c r="A7" s="2"/>
      <c r="B7" s="2" t="s">
        <v>26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3"/>
      <c r="U7" s="23"/>
      <c r="V7" s="24"/>
      <c r="W7" s="24"/>
      <c r="X7" s="24"/>
      <c r="Y7" s="24"/>
      <c r="Z7" s="24"/>
      <c r="AA7" s="24"/>
    </row>
    <row r="8" spans="1:44" ht="12.75">
      <c r="A8" s="12">
        <v>1978</v>
      </c>
      <c r="B8" s="2">
        <v>20</v>
      </c>
      <c r="C8" s="18">
        <v>75.85</v>
      </c>
      <c r="D8" s="16"/>
      <c r="E8" s="16"/>
      <c r="F8" s="17">
        <v>69.97</v>
      </c>
      <c r="G8" s="17"/>
      <c r="H8" s="17">
        <v>100</v>
      </c>
      <c r="I8" s="13">
        <v>100</v>
      </c>
      <c r="J8" s="2"/>
      <c r="K8" s="2"/>
      <c r="L8" s="2"/>
      <c r="M8" s="2"/>
      <c r="N8" s="2"/>
      <c r="O8" s="2"/>
      <c r="P8" s="1"/>
      <c r="R8" s="20">
        <v>1456</v>
      </c>
      <c r="S8" s="22">
        <v>100</v>
      </c>
      <c r="T8" s="27">
        <f>C$8/100*S8</f>
        <v>75.85</v>
      </c>
      <c r="U8" s="27">
        <f>C8/T8*100</f>
        <v>100</v>
      </c>
      <c r="V8" s="28"/>
      <c r="W8" s="24"/>
      <c r="X8" s="24"/>
      <c r="Y8" s="24"/>
      <c r="Z8" s="24"/>
      <c r="AA8" s="24"/>
      <c r="AB8">
        <v>26.8</v>
      </c>
      <c r="AC8" s="31">
        <f aca="true" t="shared" si="0" ref="AC8:AC33">AB8/$U8*100</f>
        <v>26.8</v>
      </c>
      <c r="AD8" s="31"/>
      <c r="AE8" s="31"/>
      <c r="AF8" s="31"/>
      <c r="AG8" s="31"/>
      <c r="AH8" s="31"/>
      <c r="AI8" s="31"/>
      <c r="AJ8" s="31"/>
      <c r="AK8" s="31"/>
      <c r="AL8">
        <v>63.788</v>
      </c>
      <c r="AM8" t="s">
        <v>25</v>
      </c>
      <c r="AN8">
        <v>9.0864</v>
      </c>
      <c r="AR8">
        <v>75.8505</v>
      </c>
    </row>
    <row r="9" spans="1:47" ht="12.75">
      <c r="A9" s="12">
        <v>1979</v>
      </c>
      <c r="B9" s="2">
        <v>20</v>
      </c>
      <c r="C9" s="18">
        <v>84.59</v>
      </c>
      <c r="D9" s="16"/>
      <c r="E9" s="16"/>
      <c r="F9" s="17">
        <v>74.49</v>
      </c>
      <c r="G9" s="17"/>
      <c r="H9" s="17">
        <v>102.3</v>
      </c>
      <c r="I9" s="13">
        <v>102.6</v>
      </c>
      <c r="J9" s="2"/>
      <c r="K9" s="2"/>
      <c r="L9" s="2"/>
      <c r="M9" s="2"/>
      <c r="N9" s="2"/>
      <c r="O9" s="2"/>
      <c r="P9" s="1"/>
      <c r="R9" s="20">
        <v>1493</v>
      </c>
      <c r="S9" s="22">
        <f aca="true" t="shared" si="1" ref="S9:S33">S8*AU9/100</f>
        <v>103.37</v>
      </c>
      <c r="T9" s="27">
        <f aca="true" t="shared" si="2" ref="T9:T28">C$8/100*S9</f>
        <v>78.406145</v>
      </c>
      <c r="U9" s="27">
        <f aca="true" t="shared" si="3" ref="U9:U28">C9/T9*100</f>
        <v>107.88695197296082</v>
      </c>
      <c r="V9" s="28"/>
      <c r="W9" s="24"/>
      <c r="X9" s="24"/>
      <c r="Y9" s="24"/>
      <c r="Z9" s="24"/>
      <c r="AA9" s="24"/>
      <c r="AB9">
        <v>26.21</v>
      </c>
      <c r="AC9" s="31">
        <f t="shared" si="0"/>
        <v>24.293947989715093</v>
      </c>
      <c r="AD9" s="31"/>
      <c r="AE9" s="31"/>
      <c r="AF9" s="31"/>
      <c r="AG9" s="31"/>
      <c r="AH9" s="31"/>
      <c r="AI9" s="31"/>
      <c r="AJ9" s="31"/>
      <c r="AK9" s="31"/>
      <c r="AL9">
        <v>72.0605</v>
      </c>
      <c r="AM9" t="s">
        <v>25</v>
      </c>
      <c r="AN9">
        <v>9.7403</v>
      </c>
      <c r="AR9">
        <v>84.5873</v>
      </c>
      <c r="AU9">
        <v>103.37</v>
      </c>
    </row>
    <row r="10" spans="1:47" ht="12.75">
      <c r="A10" s="12">
        <v>1980</v>
      </c>
      <c r="B10" s="2">
        <v>20</v>
      </c>
      <c r="C10" s="18">
        <v>97.33</v>
      </c>
      <c r="D10" s="16"/>
      <c r="E10" s="16"/>
      <c r="F10" s="17">
        <v>78.63</v>
      </c>
      <c r="G10" s="17"/>
      <c r="H10" s="17">
        <v>111.7</v>
      </c>
      <c r="I10" s="13">
        <v>112.9</v>
      </c>
      <c r="J10" s="2"/>
      <c r="K10" s="2"/>
      <c r="L10" s="2"/>
      <c r="M10" s="2"/>
      <c r="N10" s="2"/>
      <c r="O10" s="2"/>
      <c r="P10" s="1"/>
      <c r="R10" s="20">
        <v>1550</v>
      </c>
      <c r="S10" s="22">
        <f t="shared" si="1"/>
        <v>113.934414</v>
      </c>
      <c r="T10" s="27">
        <f t="shared" si="2"/>
        <v>86.419253019</v>
      </c>
      <c r="U10" s="27">
        <f t="shared" si="3"/>
        <v>112.62536599176711</v>
      </c>
      <c r="V10" s="28"/>
      <c r="W10" s="24"/>
      <c r="X10" s="24"/>
      <c r="Y10" s="24"/>
      <c r="Z10" s="24"/>
      <c r="AA10" s="24"/>
      <c r="AB10">
        <v>29.08</v>
      </c>
      <c r="AC10" s="31">
        <f t="shared" si="0"/>
        <v>25.820115871699578</v>
      </c>
      <c r="AD10" s="31"/>
      <c r="AE10" s="31"/>
      <c r="AF10" s="31"/>
      <c r="AG10" s="31"/>
      <c r="AH10" s="31"/>
      <c r="AI10" s="31"/>
      <c r="AJ10" s="31"/>
      <c r="AK10" s="31"/>
      <c r="AL10">
        <v>81.9211</v>
      </c>
      <c r="AM10" t="s">
        <v>25</v>
      </c>
      <c r="AN10">
        <v>10.2783</v>
      </c>
      <c r="AR10">
        <v>97.3294</v>
      </c>
      <c r="AU10">
        <v>110.22</v>
      </c>
    </row>
    <row r="11" spans="1:47" ht="12.75">
      <c r="A11" s="12">
        <v>1981</v>
      </c>
      <c r="B11" s="2">
        <v>20</v>
      </c>
      <c r="C11" s="18">
        <v>113.46</v>
      </c>
      <c r="D11" s="16"/>
      <c r="E11" s="16"/>
      <c r="F11" s="17">
        <v>85.07</v>
      </c>
      <c r="G11" s="17"/>
      <c r="H11" s="17">
        <v>113.6</v>
      </c>
      <c r="I11" s="13">
        <v>114.7</v>
      </c>
      <c r="J11" s="2"/>
      <c r="K11" s="2"/>
      <c r="L11" s="2"/>
      <c r="M11" s="2"/>
      <c r="N11" s="2"/>
      <c r="O11" s="2"/>
      <c r="P11" s="1"/>
      <c r="R11" s="20">
        <v>1605</v>
      </c>
      <c r="S11" s="22">
        <f t="shared" si="1"/>
        <v>123.06056056140001</v>
      </c>
      <c r="T11" s="27">
        <f t="shared" si="2"/>
        <v>93.34143518582191</v>
      </c>
      <c r="U11" s="27">
        <f t="shared" si="3"/>
        <v>121.55373417403163</v>
      </c>
      <c r="V11" s="28"/>
      <c r="W11" s="24"/>
      <c r="X11" s="24"/>
      <c r="Y11" s="24"/>
      <c r="Z11" s="24"/>
      <c r="AA11" s="24"/>
      <c r="AB11">
        <v>32.73</v>
      </c>
      <c r="AC11" s="31">
        <f t="shared" si="0"/>
        <v>26.926363243715418</v>
      </c>
      <c r="AD11" s="31"/>
      <c r="AE11" s="31"/>
      <c r="AF11" s="31"/>
      <c r="AG11" s="31"/>
      <c r="AH11" s="31"/>
      <c r="AI11" s="31"/>
      <c r="AJ11" s="31"/>
      <c r="AK11" s="31"/>
      <c r="AL11">
        <v>95.2962</v>
      </c>
      <c r="AM11" t="s">
        <v>25</v>
      </c>
      <c r="AN11">
        <v>11.2802</v>
      </c>
      <c r="AR11">
        <v>113.4564</v>
      </c>
      <c r="AU11">
        <v>108.01</v>
      </c>
    </row>
    <row r="12" spans="1:47" ht="12.75">
      <c r="A12" s="12">
        <v>1982</v>
      </c>
      <c r="B12" s="2">
        <v>20</v>
      </c>
      <c r="C12" s="18">
        <v>129.15</v>
      </c>
      <c r="D12" s="16"/>
      <c r="E12" s="16"/>
      <c r="F12" s="17">
        <v>92.73</v>
      </c>
      <c r="G12" s="17"/>
      <c r="H12" s="17">
        <v>117.1</v>
      </c>
      <c r="I12" s="13">
        <v>118.4</v>
      </c>
      <c r="J12" s="2"/>
      <c r="K12" s="2"/>
      <c r="L12" s="2"/>
      <c r="M12" s="2"/>
      <c r="N12" s="2"/>
      <c r="O12" s="2"/>
      <c r="P12" s="1"/>
      <c r="R12" s="20">
        <v>1668</v>
      </c>
      <c r="S12" s="22">
        <f t="shared" si="1"/>
        <v>138.43082457551887</v>
      </c>
      <c r="T12" s="27">
        <f t="shared" si="2"/>
        <v>104.99978044053105</v>
      </c>
      <c r="U12" s="27">
        <f t="shared" si="3"/>
        <v>123.00025719877287</v>
      </c>
      <c r="V12" s="28"/>
      <c r="W12" s="24"/>
      <c r="X12" s="24"/>
      <c r="Y12" s="24"/>
      <c r="Z12" s="24"/>
      <c r="AA12" s="24"/>
      <c r="AB12">
        <v>30.56</v>
      </c>
      <c r="AC12" s="31">
        <f t="shared" si="0"/>
        <v>24.84547650222709</v>
      </c>
      <c r="AD12" s="31"/>
      <c r="AE12" s="31"/>
      <c r="AF12" s="31"/>
      <c r="AG12" s="31"/>
      <c r="AH12" s="31"/>
      <c r="AI12" s="31"/>
      <c r="AJ12" s="31"/>
      <c r="AK12" s="31"/>
      <c r="AL12">
        <v>111.5115</v>
      </c>
      <c r="AM12" t="s">
        <v>25</v>
      </c>
      <c r="AN12">
        <v>12.2105</v>
      </c>
      <c r="AR12">
        <v>129.1546</v>
      </c>
      <c r="AU12">
        <v>112.49</v>
      </c>
    </row>
    <row r="13" spans="1:47" ht="12.75">
      <c r="A13" s="12">
        <v>1983</v>
      </c>
      <c r="B13" s="2">
        <v>20</v>
      </c>
      <c r="C13" s="18">
        <v>134.6</v>
      </c>
      <c r="D13" s="16"/>
      <c r="E13" s="16"/>
      <c r="F13" s="17">
        <v>98.51</v>
      </c>
      <c r="G13" s="17"/>
      <c r="H13" s="17">
        <v>120.4</v>
      </c>
      <c r="I13" s="13">
        <v>121.6</v>
      </c>
      <c r="J13" s="2"/>
      <c r="K13" s="2"/>
      <c r="L13" s="2"/>
      <c r="M13" s="2"/>
      <c r="N13" s="2"/>
      <c r="O13" s="2"/>
      <c r="P13" s="1"/>
      <c r="R13" s="20">
        <v>1713</v>
      </c>
      <c r="S13" s="22">
        <f t="shared" si="1"/>
        <v>143.0267279514261</v>
      </c>
      <c r="T13" s="27">
        <f t="shared" si="2"/>
        <v>108.48577315115669</v>
      </c>
      <c r="U13" s="27">
        <f t="shared" si="3"/>
        <v>124.071568179228</v>
      </c>
      <c r="V13" s="28"/>
      <c r="W13" s="24"/>
      <c r="X13" s="24"/>
      <c r="Y13" s="24"/>
      <c r="Z13" s="24"/>
      <c r="AA13" s="24"/>
      <c r="AB13">
        <v>32.4</v>
      </c>
      <c r="AC13" s="31">
        <f t="shared" si="0"/>
        <v>26.113960253324493</v>
      </c>
      <c r="AD13" s="31"/>
      <c r="AE13" s="31"/>
      <c r="AF13" s="31"/>
      <c r="AG13" s="31"/>
      <c r="AH13" s="31"/>
      <c r="AI13" s="31"/>
      <c r="AJ13" s="31"/>
      <c r="AK13" s="31"/>
      <c r="AL13">
        <v>115.2319</v>
      </c>
      <c r="AM13" t="s">
        <v>25</v>
      </c>
      <c r="AN13">
        <v>12.1417</v>
      </c>
      <c r="AR13">
        <v>134.6026</v>
      </c>
      <c r="AU13">
        <v>103.32</v>
      </c>
    </row>
    <row r="14" spans="1:47" ht="12.75">
      <c r="A14" s="3">
        <v>1984</v>
      </c>
      <c r="B14" s="2">
        <v>20</v>
      </c>
      <c r="C14" s="18">
        <v>150.27</v>
      </c>
      <c r="D14" s="16"/>
      <c r="E14" s="16"/>
      <c r="F14" s="15">
        <v>109.49</v>
      </c>
      <c r="G14" s="15"/>
      <c r="H14" s="15">
        <v>125.5</v>
      </c>
      <c r="I14" s="13">
        <v>125.7</v>
      </c>
      <c r="J14" s="2"/>
      <c r="K14" s="2"/>
      <c r="R14" s="21">
        <v>1776</v>
      </c>
      <c r="S14" s="22">
        <f t="shared" si="1"/>
        <v>152.93848019845993</v>
      </c>
      <c r="T14" s="27">
        <f t="shared" si="2"/>
        <v>116.00383723053184</v>
      </c>
      <c r="U14" s="27">
        <f t="shared" si="3"/>
        <v>129.53881835940632</v>
      </c>
      <c r="V14" s="28"/>
      <c r="W14" s="24"/>
      <c r="X14" s="24"/>
      <c r="Y14" s="24"/>
      <c r="Z14" s="24"/>
      <c r="AA14" s="24"/>
      <c r="AB14">
        <v>36.51</v>
      </c>
      <c r="AC14" s="31">
        <f t="shared" si="0"/>
        <v>28.184601698853513</v>
      </c>
      <c r="AD14" s="31"/>
      <c r="AE14" s="31"/>
      <c r="AF14" s="31"/>
      <c r="AG14" s="31"/>
      <c r="AH14" s="31"/>
      <c r="AI14" s="31"/>
      <c r="AJ14" s="31"/>
      <c r="AK14" s="31"/>
      <c r="AL14">
        <v>125.4073</v>
      </c>
      <c r="AM14" t="s">
        <v>25</v>
      </c>
      <c r="AN14">
        <v>13.1232</v>
      </c>
      <c r="AQ14" t="e">
        <f>AL14-AM14+AN14+AO14+AP14</f>
        <v>#VALUE!</v>
      </c>
      <c r="AR14">
        <v>150.2736</v>
      </c>
      <c r="AS14" t="e">
        <f>AR14-AQ14</f>
        <v>#VALUE!</v>
      </c>
      <c r="AU14">
        <v>106.93</v>
      </c>
    </row>
    <row r="15" spans="1:47" ht="12.75">
      <c r="A15" s="3">
        <v>1985</v>
      </c>
      <c r="B15" s="2">
        <v>20</v>
      </c>
      <c r="C15" s="18">
        <v>180.97</v>
      </c>
      <c r="D15" s="16">
        <v>102</v>
      </c>
      <c r="E15" s="4">
        <v>98.9</v>
      </c>
      <c r="F15" s="15">
        <v>139.39</v>
      </c>
      <c r="G15" s="15"/>
      <c r="H15" s="15">
        <v>139.5</v>
      </c>
      <c r="I15" s="13">
        <v>142</v>
      </c>
      <c r="J15" s="19">
        <v>42.78</v>
      </c>
      <c r="K15" s="9" t="s">
        <v>25</v>
      </c>
      <c r="L15" s="9" t="s">
        <v>25</v>
      </c>
      <c r="M15" s="4" t="s">
        <v>25</v>
      </c>
      <c r="N15" s="4" t="s">
        <v>25</v>
      </c>
      <c r="O15" t="s">
        <v>25</v>
      </c>
      <c r="P15" t="s">
        <v>25</v>
      </c>
      <c r="Q15" t="s">
        <v>25</v>
      </c>
      <c r="R15" s="21">
        <v>1831</v>
      </c>
      <c r="S15" s="22">
        <f t="shared" si="1"/>
        <v>169.74641917227066</v>
      </c>
      <c r="T15" s="27">
        <f t="shared" si="2"/>
        <v>128.7526589421673</v>
      </c>
      <c r="U15" s="27">
        <f t="shared" si="3"/>
        <v>140.55632053493164</v>
      </c>
      <c r="V15" s="29" t="s">
        <v>25</v>
      </c>
      <c r="W15" s="29" t="s">
        <v>25</v>
      </c>
      <c r="X15" s="30" t="s">
        <v>25</v>
      </c>
      <c r="Y15" s="30" t="s">
        <v>25</v>
      </c>
      <c r="Z15" s="24" t="s">
        <v>25</v>
      </c>
      <c r="AA15" s="24" t="s">
        <v>25</v>
      </c>
      <c r="AB15">
        <v>61.8</v>
      </c>
      <c r="AC15" s="31">
        <f t="shared" si="0"/>
        <v>43.96814014823418</v>
      </c>
      <c r="AD15" s="31"/>
      <c r="AE15" s="31"/>
      <c r="AF15" s="31"/>
      <c r="AG15" s="31"/>
      <c r="AH15" s="31"/>
      <c r="AI15" s="31"/>
      <c r="AJ15" s="31"/>
      <c r="AK15" s="31"/>
      <c r="AL15">
        <v>151.2907</v>
      </c>
      <c r="AM15" t="s">
        <v>25</v>
      </c>
      <c r="AN15">
        <v>18.0156</v>
      </c>
      <c r="AQ15" t="e">
        <f aca="true" t="shared" si="4" ref="AQ15:AQ23">AL15-AM15+AN15+AO15+AP15</f>
        <v>#VALUE!</v>
      </c>
      <c r="AR15">
        <v>180.9685</v>
      </c>
      <c r="AS15" t="e">
        <f aca="true" t="shared" si="5" ref="AS15:AS23">AR15-AQ15</f>
        <v>#VALUE!</v>
      </c>
      <c r="AU15">
        <v>110.99</v>
      </c>
    </row>
    <row r="16" spans="1:47" ht="12.75">
      <c r="A16" s="3">
        <v>1986</v>
      </c>
      <c r="B16" s="2">
        <v>20</v>
      </c>
      <c r="C16" s="18">
        <v>205.46</v>
      </c>
      <c r="D16" s="16">
        <v>109</v>
      </c>
      <c r="E16" s="4">
        <v>102.8</v>
      </c>
      <c r="F16" s="15">
        <v>164.79</v>
      </c>
      <c r="G16" s="15"/>
      <c r="H16" s="15">
        <v>146.6</v>
      </c>
      <c r="I16" s="13">
        <v>150.8</v>
      </c>
      <c r="J16" s="19">
        <v>55.21</v>
      </c>
      <c r="K16" s="9" t="s">
        <v>25</v>
      </c>
      <c r="L16" s="9" t="s">
        <v>25</v>
      </c>
      <c r="M16" s="4" t="s">
        <v>25</v>
      </c>
      <c r="N16" s="4" t="s">
        <v>25</v>
      </c>
      <c r="O16" t="s">
        <v>25</v>
      </c>
      <c r="P16" t="s">
        <v>25</v>
      </c>
      <c r="Q16" t="s">
        <v>25</v>
      </c>
      <c r="R16" s="21">
        <v>1896</v>
      </c>
      <c r="S16" s="22">
        <f t="shared" si="1"/>
        <v>180.6271646412132</v>
      </c>
      <c r="T16" s="27">
        <f t="shared" si="2"/>
        <v>137.0057043803602</v>
      </c>
      <c r="U16" s="27">
        <f t="shared" si="3"/>
        <v>149.96455872347804</v>
      </c>
      <c r="V16" s="29" t="s">
        <v>25</v>
      </c>
      <c r="W16" s="29" t="s">
        <v>25</v>
      </c>
      <c r="X16" s="30" t="s">
        <v>25</v>
      </c>
      <c r="Y16" s="30" t="s">
        <v>25</v>
      </c>
      <c r="Z16" s="24" t="s">
        <v>25</v>
      </c>
      <c r="AA16" s="24" t="s">
        <v>25</v>
      </c>
      <c r="AB16">
        <v>72.04</v>
      </c>
      <c r="AC16" s="31">
        <f t="shared" si="0"/>
        <v>48.038016857593455</v>
      </c>
      <c r="AD16" s="31"/>
      <c r="AE16" s="31"/>
      <c r="AF16" s="31"/>
      <c r="AG16" s="31"/>
      <c r="AH16" s="31"/>
      <c r="AI16" s="31"/>
      <c r="AJ16" s="31"/>
      <c r="AK16" s="31"/>
      <c r="AL16">
        <v>176.0457</v>
      </c>
      <c r="AM16" t="s">
        <v>25</v>
      </c>
      <c r="AN16">
        <v>22.4403</v>
      </c>
      <c r="AQ16" t="e">
        <f t="shared" si="4"/>
        <v>#VALUE!</v>
      </c>
      <c r="AR16">
        <v>205.4621</v>
      </c>
      <c r="AS16" t="e">
        <f t="shared" si="5"/>
        <v>#VALUE!</v>
      </c>
      <c r="AU16">
        <v>106.41</v>
      </c>
    </row>
    <row r="17" spans="1:47" ht="12.75">
      <c r="A17" s="3">
        <v>1987</v>
      </c>
      <c r="B17" s="2">
        <v>20</v>
      </c>
      <c r="C17" s="18">
        <v>241.56</v>
      </c>
      <c r="D17" s="16">
        <v>112</v>
      </c>
      <c r="E17" s="4">
        <v>107.8</v>
      </c>
      <c r="F17" s="15">
        <v>207.46</v>
      </c>
      <c r="G17" s="15"/>
      <c r="H17" s="15">
        <v>158.4</v>
      </c>
      <c r="I17" s="13">
        <v>163.2</v>
      </c>
      <c r="J17" s="19">
        <v>64.51</v>
      </c>
      <c r="K17" s="9" t="s">
        <v>25</v>
      </c>
      <c r="L17" s="9" t="s">
        <v>25</v>
      </c>
      <c r="M17" s="4" t="s">
        <v>25</v>
      </c>
      <c r="N17" s="4" t="s">
        <v>25</v>
      </c>
      <c r="O17" t="s">
        <v>25</v>
      </c>
      <c r="P17" t="s">
        <v>25</v>
      </c>
      <c r="Q17" t="s">
        <v>25</v>
      </c>
      <c r="R17" s="21">
        <v>1961</v>
      </c>
      <c r="S17" s="22">
        <f t="shared" si="1"/>
        <v>197.26292650466894</v>
      </c>
      <c r="T17" s="27">
        <f t="shared" si="2"/>
        <v>149.62392975379137</v>
      </c>
      <c r="U17" s="27">
        <f t="shared" si="3"/>
        <v>161.4447638138438</v>
      </c>
      <c r="V17" s="29" t="s">
        <v>25</v>
      </c>
      <c r="W17" s="29" t="s">
        <v>25</v>
      </c>
      <c r="X17" s="30" t="s">
        <v>25</v>
      </c>
      <c r="Y17" s="30" t="s">
        <v>25</v>
      </c>
      <c r="Z17" s="24" t="s">
        <v>25</v>
      </c>
      <c r="AA17" s="24" t="s">
        <v>25</v>
      </c>
      <c r="AB17">
        <v>79.69</v>
      </c>
      <c r="AC17" s="31">
        <f t="shared" si="0"/>
        <v>49.36053552773486</v>
      </c>
      <c r="AD17" s="31"/>
      <c r="AE17" s="31"/>
      <c r="AF17" s="31"/>
      <c r="AG17" s="31"/>
      <c r="AH17" s="31"/>
      <c r="AI17" s="31"/>
      <c r="AJ17" s="31"/>
      <c r="AK17" s="31"/>
      <c r="AL17">
        <v>207.545</v>
      </c>
      <c r="AM17" t="s">
        <v>25</v>
      </c>
      <c r="AN17">
        <v>26.5083</v>
      </c>
      <c r="AQ17" t="e">
        <f t="shared" si="4"/>
        <v>#VALUE!</v>
      </c>
      <c r="AR17">
        <v>241.5624</v>
      </c>
      <c r="AS17" t="e">
        <f t="shared" si="5"/>
        <v>#VALUE!</v>
      </c>
      <c r="AU17">
        <v>109.21</v>
      </c>
    </row>
    <row r="18" spans="1:47" ht="12.75">
      <c r="A18" s="3">
        <v>1988</v>
      </c>
      <c r="B18" s="2">
        <v>20</v>
      </c>
      <c r="C18" s="18">
        <v>313.28</v>
      </c>
      <c r="D18" s="16">
        <v>117</v>
      </c>
      <c r="E18" s="4">
        <v>110.9</v>
      </c>
      <c r="F18" s="15">
        <v>272</v>
      </c>
      <c r="G18" s="15"/>
      <c r="H18" s="15">
        <v>191.6</v>
      </c>
      <c r="I18" s="13">
        <v>197.1</v>
      </c>
      <c r="J18" s="19">
        <v>77.47</v>
      </c>
      <c r="K18" s="9" t="s">
        <v>25</v>
      </c>
      <c r="L18" s="9" t="s">
        <v>25</v>
      </c>
      <c r="M18" s="4" t="s">
        <v>25</v>
      </c>
      <c r="N18" s="4" t="s">
        <v>25</v>
      </c>
      <c r="O18" t="s">
        <v>25</v>
      </c>
      <c r="P18" t="s">
        <v>25</v>
      </c>
      <c r="Q18" t="s">
        <v>25</v>
      </c>
      <c r="R18" s="21">
        <v>2012</v>
      </c>
      <c r="S18" s="22">
        <f t="shared" si="1"/>
        <v>206.08057931942764</v>
      </c>
      <c r="T18" s="27">
        <f t="shared" si="2"/>
        <v>156.31211941378587</v>
      </c>
      <c r="U18" s="27">
        <f t="shared" si="3"/>
        <v>200.41952036405593</v>
      </c>
      <c r="V18" s="29" t="s">
        <v>25</v>
      </c>
      <c r="W18" s="29" t="s">
        <v>25</v>
      </c>
      <c r="X18" s="30" t="s">
        <v>25</v>
      </c>
      <c r="Y18" s="30" t="s">
        <v>25</v>
      </c>
      <c r="Z18" s="24" t="s">
        <v>25</v>
      </c>
      <c r="AA18" s="24" t="s">
        <v>25</v>
      </c>
      <c r="AB18">
        <v>104.29</v>
      </c>
      <c r="AC18" s="31">
        <f t="shared" si="0"/>
        <v>52.03584950735358</v>
      </c>
      <c r="AD18" s="31"/>
      <c r="AE18" s="31"/>
      <c r="AF18" s="31"/>
      <c r="AG18" s="31"/>
      <c r="AH18" s="31"/>
      <c r="AI18" s="31"/>
      <c r="AJ18" s="31"/>
      <c r="AK18" s="31"/>
      <c r="AL18">
        <v>251.8312</v>
      </c>
      <c r="AM18" t="s">
        <v>25</v>
      </c>
      <c r="AN18">
        <v>32.2866</v>
      </c>
      <c r="AQ18" t="e">
        <f t="shared" si="4"/>
        <v>#VALUE!</v>
      </c>
      <c r="AR18">
        <v>298.2799</v>
      </c>
      <c r="AS18" t="e">
        <f t="shared" si="5"/>
        <v>#VALUE!</v>
      </c>
      <c r="AU18">
        <v>104.47</v>
      </c>
    </row>
    <row r="19" spans="1:47" ht="12.75">
      <c r="A19" s="3">
        <v>1989</v>
      </c>
      <c r="B19" s="2">
        <v>20</v>
      </c>
      <c r="C19" s="18">
        <v>383.44</v>
      </c>
      <c r="D19" s="17">
        <v>122</v>
      </c>
      <c r="E19" s="4">
        <v>111.7</v>
      </c>
      <c r="F19" s="15">
        <v>326.99</v>
      </c>
      <c r="G19" s="15"/>
      <c r="H19" s="15">
        <v>232.4</v>
      </c>
      <c r="I19" s="13">
        <v>238.7</v>
      </c>
      <c r="J19" s="19">
        <v>71.89</v>
      </c>
      <c r="K19" s="9" t="s">
        <v>25</v>
      </c>
      <c r="L19" s="9" t="s">
        <v>25</v>
      </c>
      <c r="M19" s="4" t="s">
        <v>25</v>
      </c>
      <c r="N19" s="4" t="s">
        <v>25</v>
      </c>
      <c r="O19" t="s">
        <v>25</v>
      </c>
      <c r="P19" t="s">
        <v>25</v>
      </c>
      <c r="Q19" t="s">
        <v>25</v>
      </c>
      <c r="R19" s="21">
        <v>2046</v>
      </c>
      <c r="S19" s="22">
        <f t="shared" si="1"/>
        <v>213.52008823285897</v>
      </c>
      <c r="T19" s="27">
        <f t="shared" si="2"/>
        <v>161.9549869246235</v>
      </c>
      <c r="U19" s="27">
        <f t="shared" si="3"/>
        <v>236.75714300693883</v>
      </c>
      <c r="V19" s="29" t="s">
        <v>25</v>
      </c>
      <c r="W19" s="29" t="s">
        <v>25</v>
      </c>
      <c r="X19" s="30" t="s">
        <v>25</v>
      </c>
      <c r="Y19" s="30" t="s">
        <v>25</v>
      </c>
      <c r="Z19" s="24" t="s">
        <v>25</v>
      </c>
      <c r="AA19" s="24" t="s">
        <v>25</v>
      </c>
      <c r="AB19">
        <v>111.54</v>
      </c>
      <c r="AC19" s="31">
        <f t="shared" si="0"/>
        <v>47.11156697676953</v>
      </c>
      <c r="AD19" s="31"/>
      <c r="AE19" s="31"/>
      <c r="AF19" s="31"/>
      <c r="AG19" s="31"/>
      <c r="AH19" s="31"/>
      <c r="AI19" s="31"/>
      <c r="AJ19" s="31"/>
      <c r="AK19" s="31"/>
      <c r="AL19">
        <v>300.2793</v>
      </c>
      <c r="AM19" t="s">
        <v>25</v>
      </c>
      <c r="AN19">
        <v>38.7471</v>
      </c>
      <c r="AQ19" t="e">
        <f t="shared" si="4"/>
        <v>#VALUE!</v>
      </c>
      <c r="AR19">
        <v>349.4378</v>
      </c>
      <c r="AS19" t="e">
        <f t="shared" si="5"/>
        <v>#VALUE!</v>
      </c>
      <c r="AU19">
        <v>103.61</v>
      </c>
    </row>
    <row r="20" spans="1:47" ht="12.75">
      <c r="A20" s="3">
        <v>1990</v>
      </c>
      <c r="B20" s="2">
        <v>20</v>
      </c>
      <c r="C20" s="18">
        <v>449.06</v>
      </c>
      <c r="D20" s="16">
        <v>123</v>
      </c>
      <c r="E20" s="4">
        <v>113.9</v>
      </c>
      <c r="F20" s="15">
        <v>353.43</v>
      </c>
      <c r="G20" s="15"/>
      <c r="H20" s="15">
        <v>232.7</v>
      </c>
      <c r="I20" s="13">
        <v>241.3</v>
      </c>
      <c r="J20" s="19">
        <v>68.57</v>
      </c>
      <c r="K20" s="9" t="s">
        <v>25</v>
      </c>
      <c r="L20" s="9" t="s">
        <v>25</v>
      </c>
      <c r="M20" s="4" t="s">
        <v>25</v>
      </c>
      <c r="N20" s="4" t="s">
        <v>25</v>
      </c>
      <c r="O20" t="s">
        <v>25</v>
      </c>
      <c r="P20" t="s">
        <v>25</v>
      </c>
      <c r="Q20" t="s">
        <v>25</v>
      </c>
      <c r="R20" s="21">
        <v>2109</v>
      </c>
      <c r="S20" s="22">
        <f t="shared" si="1"/>
        <v>228.46649440915908</v>
      </c>
      <c r="T20" s="27">
        <f t="shared" si="2"/>
        <v>173.29183600934715</v>
      </c>
      <c r="U20" s="27">
        <f t="shared" si="3"/>
        <v>259.13511584918416</v>
      </c>
      <c r="V20" s="29" t="s">
        <v>25</v>
      </c>
      <c r="W20" s="29" t="s">
        <v>25</v>
      </c>
      <c r="X20" s="30" t="s">
        <v>25</v>
      </c>
      <c r="Y20" s="30" t="s">
        <v>25</v>
      </c>
      <c r="Z20" s="24" t="s">
        <v>25</v>
      </c>
      <c r="AA20" s="24" t="s">
        <v>25</v>
      </c>
      <c r="AB20">
        <v>107.4</v>
      </c>
      <c r="AC20" s="31">
        <f t="shared" si="0"/>
        <v>41.445560030739514</v>
      </c>
      <c r="AD20" s="31"/>
      <c r="AE20" s="31"/>
      <c r="AF20" s="31"/>
      <c r="AG20" s="31"/>
      <c r="AH20" s="31"/>
      <c r="AI20" s="31"/>
      <c r="AJ20" s="31"/>
      <c r="AK20" s="31"/>
      <c r="AL20">
        <v>335.9794</v>
      </c>
      <c r="AM20" t="s">
        <v>25</v>
      </c>
      <c r="AN20">
        <v>43.3183</v>
      </c>
      <c r="AQ20" t="e">
        <f t="shared" si="4"/>
        <v>#VALUE!</v>
      </c>
      <c r="AR20">
        <v>392.8308</v>
      </c>
      <c r="AS20" t="e">
        <f t="shared" si="5"/>
        <v>#VALUE!</v>
      </c>
      <c r="AU20">
        <v>107</v>
      </c>
    </row>
    <row r="21" spans="1:47" ht="12.75">
      <c r="A21" s="3">
        <v>1991</v>
      </c>
      <c r="B21" s="2">
        <v>20</v>
      </c>
      <c r="C21" s="18">
        <v>518.59</v>
      </c>
      <c r="D21" s="16">
        <v>126</v>
      </c>
      <c r="E21" s="4">
        <v>116.6</v>
      </c>
      <c r="F21" s="15">
        <v>421.47</v>
      </c>
      <c r="G21" s="15"/>
      <c r="H21" s="15">
        <v>238.5</v>
      </c>
      <c r="I21" s="13">
        <v>248.1</v>
      </c>
      <c r="J21" s="19">
        <v>89.65</v>
      </c>
      <c r="K21" s="9" t="s">
        <v>25</v>
      </c>
      <c r="L21" s="9" t="s">
        <v>25</v>
      </c>
      <c r="M21" s="4" t="s">
        <v>25</v>
      </c>
      <c r="N21" s="4" t="s">
        <v>25</v>
      </c>
      <c r="O21" t="s">
        <v>25</v>
      </c>
      <c r="P21" t="s">
        <v>25</v>
      </c>
      <c r="Q21" t="s">
        <v>25</v>
      </c>
      <c r="R21" s="21">
        <v>2171</v>
      </c>
      <c r="S21" s="22">
        <f t="shared" si="1"/>
        <v>257.55027914744505</v>
      </c>
      <c r="T21" s="27">
        <f t="shared" si="2"/>
        <v>195.35188673333707</v>
      </c>
      <c r="U21" s="27">
        <f t="shared" si="3"/>
        <v>265.4645463997466</v>
      </c>
      <c r="V21" s="29" t="s">
        <v>25</v>
      </c>
      <c r="W21" s="29" t="s">
        <v>25</v>
      </c>
      <c r="X21" s="30" t="s">
        <v>25</v>
      </c>
      <c r="Y21" s="30" t="s">
        <v>25</v>
      </c>
      <c r="Z21" s="24" t="s">
        <v>25</v>
      </c>
      <c r="AA21" s="24" t="s">
        <v>25</v>
      </c>
      <c r="AB21">
        <v>137.14</v>
      </c>
      <c r="AC21" s="31">
        <f t="shared" si="0"/>
        <v>51.66038247287808</v>
      </c>
      <c r="AD21" s="31"/>
      <c r="AE21" s="31"/>
      <c r="AF21" s="31"/>
      <c r="AG21" s="31"/>
      <c r="AH21" s="31"/>
      <c r="AI21" s="31"/>
      <c r="AJ21" s="31"/>
      <c r="AK21" s="31"/>
      <c r="AL21">
        <v>380.4467</v>
      </c>
      <c r="AM21" t="s">
        <v>25</v>
      </c>
      <c r="AN21">
        <v>48.1002</v>
      </c>
      <c r="AQ21" t="e">
        <f t="shared" si="4"/>
        <v>#VALUE!</v>
      </c>
      <c r="AR21">
        <v>453.0408</v>
      </c>
      <c r="AS21" t="e">
        <f t="shared" si="5"/>
        <v>#VALUE!</v>
      </c>
      <c r="AU21">
        <v>112.73</v>
      </c>
    </row>
    <row r="22" spans="1:47" ht="12.75">
      <c r="A22" s="3">
        <v>1992</v>
      </c>
      <c r="B22" s="2">
        <v>20</v>
      </c>
      <c r="C22" s="18">
        <v>646.6</v>
      </c>
      <c r="D22" s="16">
        <v>133</v>
      </c>
      <c r="E22" s="4">
        <v>119.9</v>
      </c>
      <c r="F22" s="37">
        <v>582.81</v>
      </c>
      <c r="G22" s="15"/>
      <c r="H22" s="15">
        <v>249.5</v>
      </c>
      <c r="I22" s="13">
        <v>262.7</v>
      </c>
      <c r="J22" s="19">
        <v>141.04</v>
      </c>
      <c r="K22" s="9" t="s">
        <v>25</v>
      </c>
      <c r="L22" s="9" t="s">
        <v>25</v>
      </c>
      <c r="M22" s="4" t="s">
        <v>25</v>
      </c>
      <c r="N22" s="4" t="s">
        <v>25</v>
      </c>
      <c r="O22" t="s">
        <v>25</v>
      </c>
      <c r="P22" t="s">
        <v>25</v>
      </c>
      <c r="Q22" t="s">
        <v>25</v>
      </c>
      <c r="R22" s="21">
        <v>2217</v>
      </c>
      <c r="S22" s="22">
        <f t="shared" si="1"/>
        <v>304.733490287257</v>
      </c>
      <c r="T22" s="27">
        <f t="shared" si="2"/>
        <v>231.1403523828844</v>
      </c>
      <c r="U22" s="27">
        <f t="shared" si="3"/>
        <v>279.74345168813534</v>
      </c>
      <c r="V22" s="29" t="s">
        <v>25</v>
      </c>
      <c r="W22" s="29" t="s">
        <v>25</v>
      </c>
      <c r="X22" s="30" t="s">
        <v>25</v>
      </c>
      <c r="Y22" s="30" t="s">
        <v>25</v>
      </c>
      <c r="Z22" s="24" t="s">
        <v>25</v>
      </c>
      <c r="AA22" s="24" t="s">
        <v>25</v>
      </c>
      <c r="AB22">
        <v>227.39</v>
      </c>
      <c r="AC22" s="31">
        <f t="shared" si="0"/>
        <v>81.28519135221788</v>
      </c>
      <c r="AD22" s="31"/>
      <c r="AE22" s="31"/>
      <c r="AF22" s="31"/>
      <c r="AG22" s="31"/>
      <c r="AH22" s="31"/>
      <c r="AI22" s="31"/>
      <c r="AJ22" s="31"/>
      <c r="AK22" s="31"/>
      <c r="AL22">
        <v>483.8337</v>
      </c>
      <c r="AM22" t="s">
        <v>25</v>
      </c>
      <c r="AN22">
        <v>52.7787</v>
      </c>
      <c r="AQ22" t="e">
        <f t="shared" si="4"/>
        <v>#VALUE!</v>
      </c>
      <c r="AR22">
        <v>572.2971</v>
      </c>
      <c r="AS22" t="e">
        <f t="shared" si="5"/>
        <v>#VALUE!</v>
      </c>
      <c r="AU22">
        <v>118.32</v>
      </c>
    </row>
    <row r="23" spans="1:47" ht="12.75">
      <c r="A23" s="3">
        <v>1993</v>
      </c>
      <c r="B23" s="2">
        <v>20</v>
      </c>
      <c r="C23" s="18">
        <v>893.58</v>
      </c>
      <c r="D23" s="16">
        <v>139</v>
      </c>
      <c r="E23" s="4">
        <v>119</v>
      </c>
      <c r="F23" s="15">
        <v>902.93</v>
      </c>
      <c r="G23" s="15"/>
      <c r="H23" s="15">
        <v>296.6</v>
      </c>
      <c r="I23" s="13">
        <v>320.5</v>
      </c>
      <c r="J23" s="19">
        <v>278.07</v>
      </c>
      <c r="K23" s="9" t="s">
        <v>25</v>
      </c>
      <c r="L23" s="9" t="s">
        <v>25</v>
      </c>
      <c r="M23" s="4" t="s">
        <v>25</v>
      </c>
      <c r="N23" s="4" t="s">
        <v>25</v>
      </c>
      <c r="O23" t="s">
        <v>25</v>
      </c>
      <c r="P23" t="s">
        <v>25</v>
      </c>
      <c r="Q23" s="4" t="s">
        <v>25</v>
      </c>
      <c r="R23" s="21">
        <v>2275</v>
      </c>
      <c r="S23" s="22">
        <f t="shared" si="1"/>
        <v>360.49971900982496</v>
      </c>
      <c r="T23" s="27">
        <f t="shared" si="2"/>
        <v>273.4390368689522</v>
      </c>
      <c r="U23" s="27">
        <f t="shared" si="3"/>
        <v>326.79313467164354</v>
      </c>
      <c r="V23" s="29" t="s">
        <v>25</v>
      </c>
      <c r="W23" s="29" t="s">
        <v>25</v>
      </c>
      <c r="X23" s="30" t="s">
        <v>25</v>
      </c>
      <c r="Y23" s="30" t="s">
        <v>25</v>
      </c>
      <c r="Z23" s="24" t="s">
        <v>25</v>
      </c>
      <c r="AA23" s="24" t="s">
        <v>25</v>
      </c>
      <c r="AB23" s="4">
        <v>350.54</v>
      </c>
      <c r="AC23" s="31">
        <f t="shared" si="0"/>
        <v>107.26663531417726</v>
      </c>
      <c r="AD23" s="31">
        <v>67.3</v>
      </c>
      <c r="AE23" s="31">
        <f aca="true" t="shared" si="6" ref="AE23:AE33">AD23/$U23*100</f>
        <v>20.594067885673898</v>
      </c>
      <c r="AF23" s="31">
        <f aca="true" t="shared" si="7" ref="AF23:AF28">AC23-AE23</f>
        <v>86.67256742850337</v>
      </c>
      <c r="AG23" s="31"/>
      <c r="AH23" s="31"/>
      <c r="AI23" s="31"/>
      <c r="AJ23" s="31"/>
      <c r="AK23" s="31"/>
      <c r="AQ23">
        <f t="shared" si="4"/>
        <v>0</v>
      </c>
      <c r="AS23">
        <f t="shared" si="5"/>
        <v>0</v>
      </c>
      <c r="AU23">
        <v>118.3</v>
      </c>
    </row>
    <row r="24" spans="1:47" ht="12.75">
      <c r="A24" s="3">
        <v>1994</v>
      </c>
      <c r="B24" s="2">
        <v>20</v>
      </c>
      <c r="C24" s="18">
        <v>1241.83</v>
      </c>
      <c r="D24" s="16">
        <v>145</v>
      </c>
      <c r="E24" s="4">
        <v>121.2</v>
      </c>
      <c r="F24" s="15">
        <v>1321.63</v>
      </c>
      <c r="G24" s="15"/>
      <c r="H24" s="15">
        <v>369</v>
      </c>
      <c r="I24" s="13">
        <v>403.9</v>
      </c>
      <c r="J24" s="19">
        <v>382.59</v>
      </c>
      <c r="K24" s="9" t="s">
        <v>25</v>
      </c>
      <c r="L24" s="9" t="s">
        <v>25</v>
      </c>
      <c r="M24" s="4" t="s">
        <v>25</v>
      </c>
      <c r="N24" s="4" t="s">
        <v>25</v>
      </c>
      <c r="O24" t="s">
        <v>25</v>
      </c>
      <c r="P24" t="s">
        <v>25</v>
      </c>
      <c r="Q24" s="4" t="s">
        <v>25</v>
      </c>
      <c r="R24" s="21">
        <v>2336</v>
      </c>
      <c r="S24" s="22">
        <f t="shared" si="1"/>
        <v>415.29567629931836</v>
      </c>
      <c r="T24" s="27">
        <f t="shared" si="2"/>
        <v>315.00177047303293</v>
      </c>
      <c r="U24" s="27">
        <f t="shared" si="3"/>
        <v>394.22953024523144</v>
      </c>
      <c r="V24" s="29" t="s">
        <v>25</v>
      </c>
      <c r="W24" s="29" t="s">
        <v>25</v>
      </c>
      <c r="X24" s="30" t="s">
        <v>25</v>
      </c>
      <c r="Y24" s="30" t="s">
        <v>25</v>
      </c>
      <c r="Z24" s="24" t="s">
        <v>25</v>
      </c>
      <c r="AA24" s="24" t="s">
        <v>25</v>
      </c>
      <c r="AB24" s="4">
        <v>472.33</v>
      </c>
      <c r="AC24" s="31">
        <f t="shared" si="0"/>
        <v>119.81091312621506</v>
      </c>
      <c r="AD24" s="31">
        <v>86.86</v>
      </c>
      <c r="AE24" s="31">
        <f t="shared" si="6"/>
        <v>22.032849732481612</v>
      </c>
      <c r="AF24" s="31">
        <f t="shared" si="7"/>
        <v>97.77806339373345</v>
      </c>
      <c r="AG24" s="31"/>
      <c r="AH24" s="31"/>
      <c r="AI24" s="31"/>
      <c r="AJ24" s="31"/>
      <c r="AK24" s="31"/>
      <c r="AU24">
        <v>115.2</v>
      </c>
    </row>
    <row r="25" spans="1:47" ht="12.75">
      <c r="A25" s="3">
        <v>1995</v>
      </c>
      <c r="B25" s="2">
        <v>20</v>
      </c>
      <c r="C25" s="18">
        <v>1497.56</v>
      </c>
      <c r="D25" s="16">
        <v>153</v>
      </c>
      <c r="E25" s="4">
        <v>120.3</v>
      </c>
      <c r="F25" s="15">
        <v>1463.17</v>
      </c>
      <c r="G25" s="15"/>
      <c r="H25" s="15">
        <v>429.5</v>
      </c>
      <c r="I25" s="13">
        <v>478.2</v>
      </c>
      <c r="J25" s="19">
        <v>293.95</v>
      </c>
      <c r="K25" s="19">
        <v>241.7</v>
      </c>
      <c r="L25" s="19">
        <v>7.87</v>
      </c>
      <c r="M25" s="19">
        <v>85.41</v>
      </c>
      <c r="N25" s="19">
        <v>22.01</v>
      </c>
      <c r="O25" s="19">
        <v>126.41</v>
      </c>
      <c r="P25" t="s">
        <v>25</v>
      </c>
      <c r="Q25" s="4">
        <f>SUM(L25:P25)</f>
        <v>241.7</v>
      </c>
      <c r="R25" s="21">
        <v>2383</v>
      </c>
      <c r="S25" s="22">
        <f t="shared" si="1"/>
        <v>462.63938339744067</v>
      </c>
      <c r="T25" s="27">
        <f t="shared" si="2"/>
        <v>350.9119723069587</v>
      </c>
      <c r="U25" s="27">
        <f t="shared" si="3"/>
        <v>426.7622988622389</v>
      </c>
      <c r="V25" s="28">
        <f aca="true" t="shared" si="8" ref="V25:AA27">L25/$U25*100</f>
        <v>1.8441179131759429</v>
      </c>
      <c r="W25" s="28">
        <f t="shared" si="8"/>
        <v>20.013482968787454</v>
      </c>
      <c r="X25" s="28">
        <f t="shared" si="8"/>
        <v>5.157437772427255</v>
      </c>
      <c r="Y25" s="28">
        <f t="shared" si="8"/>
        <v>29.620704625739634</v>
      </c>
      <c r="Z25" s="24" t="s">
        <v>25</v>
      </c>
      <c r="AA25" s="28">
        <f t="shared" si="8"/>
        <v>56.63574328013029</v>
      </c>
      <c r="AB25">
        <v>618.75</v>
      </c>
      <c r="AC25" s="31">
        <f t="shared" si="0"/>
        <v>144.98703415217466</v>
      </c>
      <c r="AD25" s="31">
        <v>122.535</v>
      </c>
      <c r="AE25" s="31">
        <f t="shared" si="6"/>
        <v>28.712705017917934</v>
      </c>
      <c r="AF25" s="31">
        <f t="shared" si="7"/>
        <v>116.27432913425673</v>
      </c>
      <c r="AG25" s="31"/>
      <c r="AH25" s="31"/>
      <c r="AI25" s="31"/>
      <c r="AJ25" s="31"/>
      <c r="AK25" s="31"/>
      <c r="AU25">
        <v>111.4</v>
      </c>
    </row>
    <row r="26" spans="1:47" ht="12.75">
      <c r="A26" s="3">
        <v>1996</v>
      </c>
      <c r="B26" s="2">
        <v>20</v>
      </c>
      <c r="C26" s="18">
        <v>1697.9</v>
      </c>
      <c r="D26" s="16"/>
      <c r="E26" s="4">
        <v>117.9</v>
      </c>
      <c r="F26" s="15">
        <v>1598.45</v>
      </c>
      <c r="G26" s="15"/>
      <c r="H26" s="13">
        <v>448.8</v>
      </c>
      <c r="I26" s="14">
        <v>509.2</v>
      </c>
      <c r="J26" s="19">
        <v>316</v>
      </c>
      <c r="K26" s="9">
        <v>263.49</v>
      </c>
      <c r="L26" s="9">
        <v>10.7</v>
      </c>
      <c r="M26" s="4">
        <v>70.19</v>
      </c>
      <c r="N26" s="4">
        <v>23.67</v>
      </c>
      <c r="O26">
        <v>158.93</v>
      </c>
      <c r="P26" t="s">
        <v>25</v>
      </c>
      <c r="Q26" s="4">
        <f>SUM(L26:P26)</f>
        <v>263.49</v>
      </c>
      <c r="R26" s="21">
        <v>2417</v>
      </c>
      <c r="S26" s="22">
        <f t="shared" si="1"/>
        <v>501.0384522194282</v>
      </c>
      <c r="T26" s="27">
        <f t="shared" si="2"/>
        <v>380.0376660084363</v>
      </c>
      <c r="U26" s="27">
        <f t="shared" si="3"/>
        <v>446.77150500190396</v>
      </c>
      <c r="V26" s="28">
        <f t="shared" si="8"/>
        <v>2.394960260492531</v>
      </c>
      <c r="W26" s="28">
        <f t="shared" si="8"/>
        <v>15.710491652707544</v>
      </c>
      <c r="X26" s="28">
        <f t="shared" si="8"/>
        <v>5.298010221108243</v>
      </c>
      <c r="Y26" s="28">
        <f t="shared" si="8"/>
        <v>35.572993850474575</v>
      </c>
      <c r="Z26" s="24" t="s">
        <v>25</v>
      </c>
      <c r="AA26" s="28">
        <f t="shared" si="8"/>
        <v>58.976455984782895</v>
      </c>
      <c r="AB26">
        <v>596.99</v>
      </c>
      <c r="AC26" s="31">
        <f t="shared" si="0"/>
        <v>133.62311457116226</v>
      </c>
      <c r="AD26" s="31">
        <v>158.21</v>
      </c>
      <c r="AE26" s="31">
        <f t="shared" si="6"/>
        <v>35.41183764603022</v>
      </c>
      <c r="AF26" s="31">
        <f t="shared" si="7"/>
        <v>98.21127692513204</v>
      </c>
      <c r="AG26" s="31"/>
      <c r="AH26" s="31"/>
      <c r="AI26" s="31"/>
      <c r="AJ26" s="31"/>
      <c r="AK26" s="31"/>
      <c r="AU26">
        <v>108.3</v>
      </c>
    </row>
    <row r="27" spans="1:47" ht="12.75">
      <c r="A27" s="3">
        <v>1997</v>
      </c>
      <c r="B27" s="2">
        <v>20</v>
      </c>
      <c r="C27" s="18">
        <v>1817.25</v>
      </c>
      <c r="D27" s="16"/>
      <c r="E27" s="4">
        <v>113.8</v>
      </c>
      <c r="F27" s="15">
        <v>1671.03</v>
      </c>
      <c r="G27" s="15"/>
      <c r="H27" s="15">
        <v>447</v>
      </c>
      <c r="I27" s="13">
        <v>513.2</v>
      </c>
      <c r="J27" s="19">
        <v>289.33</v>
      </c>
      <c r="K27" s="19">
        <v>243.86</v>
      </c>
      <c r="L27" s="19">
        <v>8.89</v>
      </c>
      <c r="M27" s="19">
        <v>52.58</v>
      </c>
      <c r="N27" s="19">
        <v>19.58</v>
      </c>
      <c r="O27" s="19">
        <v>162.81</v>
      </c>
      <c r="P27" t="s">
        <v>25</v>
      </c>
      <c r="Q27" s="4">
        <f>SUM(L27:P27)</f>
        <v>243.86</v>
      </c>
      <c r="R27" s="21">
        <v>2454</v>
      </c>
      <c r="S27" s="22">
        <f t="shared" si="1"/>
        <v>541.1215283969825</v>
      </c>
      <c r="T27" s="27">
        <f t="shared" si="2"/>
        <v>410.4406792891112</v>
      </c>
      <c r="U27" s="27">
        <f t="shared" si="3"/>
        <v>442.7558211694566</v>
      </c>
      <c r="V27" s="28">
        <f t="shared" si="8"/>
        <v>2.0078787392379684</v>
      </c>
      <c r="W27" s="28">
        <f t="shared" si="8"/>
        <v>11.875620259744926</v>
      </c>
      <c r="X27" s="28">
        <f t="shared" si="8"/>
        <v>4.422302105093298</v>
      </c>
      <c r="Y27" s="28">
        <f t="shared" si="8"/>
        <v>36.771961477540344</v>
      </c>
      <c r="Z27" s="24" t="s">
        <v>25</v>
      </c>
      <c r="AA27" s="28">
        <f t="shared" si="8"/>
        <v>55.07776258161654</v>
      </c>
      <c r="AB27">
        <v>578.61</v>
      </c>
      <c r="AC27" s="31">
        <f t="shared" si="0"/>
        <v>130.68377022615084</v>
      </c>
      <c r="AD27" s="31">
        <v>187.11</v>
      </c>
      <c r="AE27" s="31">
        <f t="shared" si="6"/>
        <v>42.260313936874724</v>
      </c>
      <c r="AF27" s="31">
        <f t="shared" si="7"/>
        <v>88.42345628927612</v>
      </c>
      <c r="AG27" s="31"/>
      <c r="AH27" s="31"/>
      <c r="AI27" s="31"/>
      <c r="AJ27" s="31"/>
      <c r="AK27" s="31"/>
      <c r="AU27">
        <v>108</v>
      </c>
    </row>
    <row r="28" spans="1:47" s="42" customFormat="1" ht="12.75">
      <c r="A28" s="32">
        <v>1998</v>
      </c>
      <c r="B28" s="33">
        <v>20</v>
      </c>
      <c r="C28" s="34">
        <v>1903.04</v>
      </c>
      <c r="D28" s="35">
        <v>107.53</v>
      </c>
      <c r="E28" s="36">
        <v>93.8</v>
      </c>
      <c r="F28" s="37">
        <v>1727.68</v>
      </c>
      <c r="G28" s="36">
        <v>928.67</v>
      </c>
      <c r="H28" s="38">
        <v>430.4</v>
      </c>
      <c r="I28" s="39">
        <v>497.8</v>
      </c>
      <c r="J28" s="40">
        <v>562.32</v>
      </c>
      <c r="K28" s="41">
        <v>298.3</v>
      </c>
      <c r="L28" s="41">
        <v>22.34</v>
      </c>
      <c r="M28" s="36">
        <v>62.51</v>
      </c>
      <c r="N28" s="36">
        <v>36.33</v>
      </c>
      <c r="O28" s="42">
        <v>177.12</v>
      </c>
      <c r="P28" s="42" t="s">
        <v>25</v>
      </c>
      <c r="Q28" s="36">
        <f aca="true" t="shared" si="9" ref="Q28:Q33">SUM(L28:P28)</f>
        <v>298.3</v>
      </c>
      <c r="R28" s="43">
        <v>2499</v>
      </c>
      <c r="S28" s="44">
        <f t="shared" si="1"/>
        <v>590.3635874811079</v>
      </c>
      <c r="T28" s="45">
        <f t="shared" si="2"/>
        <v>447.79078110442026</v>
      </c>
      <c r="U28" s="45">
        <f t="shared" si="3"/>
        <v>424.9841846467648</v>
      </c>
      <c r="V28" s="46">
        <f aca="true" t="shared" si="10" ref="V28:V33">L28/$U28*100</f>
        <v>5.256666202430191</v>
      </c>
      <c r="W28" s="46">
        <f aca="true" t="shared" si="11" ref="W28:W33">M28/$U28*100</f>
        <v>14.708782646101664</v>
      </c>
      <c r="X28" s="46">
        <f aca="true" t="shared" si="12" ref="X28:X33">N28/$U28*100</f>
        <v>8.5485534079807</v>
      </c>
      <c r="Y28" s="46">
        <f aca="true" t="shared" si="13" ref="Y28:Y33">O28/$U28*100</f>
        <v>41.676845021237035</v>
      </c>
      <c r="Z28" s="47" t="s">
        <v>25</v>
      </c>
      <c r="AA28" s="46">
        <f aca="true" t="shared" si="14" ref="AA28:AA33">Q28/$U28*100</f>
        <v>70.1908472777496</v>
      </c>
      <c r="AB28" s="36">
        <v>650.55</v>
      </c>
      <c r="AC28" s="48">
        <f t="shared" si="0"/>
        <v>153.07628460120682</v>
      </c>
      <c r="AD28" s="48">
        <v>188.03</v>
      </c>
      <c r="AE28" s="48">
        <f t="shared" si="6"/>
        <v>44.2439993752439</v>
      </c>
      <c r="AF28" s="48">
        <f t="shared" si="7"/>
        <v>108.83228522596292</v>
      </c>
      <c r="AG28" s="48"/>
      <c r="AH28" s="48"/>
      <c r="AI28" s="48"/>
      <c r="AJ28" s="48"/>
      <c r="AK28" s="48"/>
      <c r="AU28" s="42">
        <v>109.1</v>
      </c>
    </row>
    <row r="29" spans="1:47" ht="12.75">
      <c r="A29" s="3">
        <v>1999</v>
      </c>
      <c r="B29" s="2">
        <v>20</v>
      </c>
      <c r="C29" s="4">
        <v>1953.27</v>
      </c>
      <c r="D29" s="16">
        <v>97.42</v>
      </c>
      <c r="E29" s="4">
        <v>86.0137</v>
      </c>
      <c r="F29" s="15">
        <v>1667.33</v>
      </c>
      <c r="G29" s="4">
        <v>910.9992</v>
      </c>
      <c r="H29" s="13">
        <v>418.3488</v>
      </c>
      <c r="I29" s="14">
        <v>486.35060000000004</v>
      </c>
      <c r="J29" s="19">
        <v>578.757</v>
      </c>
      <c r="K29" s="9">
        <v>319.76</v>
      </c>
      <c r="L29" s="9">
        <v>35.61</v>
      </c>
      <c r="M29" s="4">
        <v>72.62</v>
      </c>
      <c r="N29" s="4">
        <v>29.37</v>
      </c>
      <c r="O29" s="19">
        <v>182.16</v>
      </c>
      <c r="P29" t="s">
        <v>25</v>
      </c>
      <c r="Q29" s="4">
        <f t="shared" si="9"/>
        <v>319.76</v>
      </c>
      <c r="R29" s="21">
        <v>2481.4519</v>
      </c>
      <c r="S29" s="22">
        <f t="shared" si="1"/>
        <v>635.8638065209298</v>
      </c>
      <c r="T29" s="27">
        <f>C$8/100*S29</f>
        <v>482.3026972461252</v>
      </c>
      <c r="U29" s="27">
        <f>C29/T29*100</f>
        <v>404.9884048239567</v>
      </c>
      <c r="V29" s="28">
        <f t="shared" si="10"/>
        <v>8.792844332291244</v>
      </c>
      <c r="W29" s="28">
        <f t="shared" si="11"/>
        <v>17.931377574023877</v>
      </c>
      <c r="X29" s="28">
        <f t="shared" si="12"/>
        <v>7.252059478781068</v>
      </c>
      <c r="Y29" s="28">
        <f t="shared" si="13"/>
        <v>44.97906553131629</v>
      </c>
      <c r="Z29" s="24" t="s">
        <v>25</v>
      </c>
      <c r="AA29" s="28">
        <f t="shared" si="14"/>
        <v>78.95534691641247</v>
      </c>
      <c r="AB29">
        <v>645.64</v>
      </c>
      <c r="AC29" s="31">
        <f t="shared" si="0"/>
        <v>159.421848208383</v>
      </c>
      <c r="AD29" s="4">
        <v>194.97</v>
      </c>
      <c r="AE29" s="31">
        <f t="shared" si="6"/>
        <v>48.14211905270497</v>
      </c>
      <c r="AF29" s="31">
        <f>AC29-AE29</f>
        <v>111.27972915567804</v>
      </c>
      <c r="AG29" s="31"/>
      <c r="AH29" s="31"/>
      <c r="AI29" s="31"/>
      <c r="AJ29" s="31"/>
      <c r="AK29" s="31"/>
      <c r="AU29" s="4">
        <v>107.707152</v>
      </c>
    </row>
    <row r="30" spans="1:47" ht="12.75">
      <c r="A30" s="3">
        <v>2000</v>
      </c>
      <c r="B30" s="2">
        <v>20</v>
      </c>
      <c r="C30" s="4">
        <v>2050.14</v>
      </c>
      <c r="D30" s="16">
        <v>91.25</v>
      </c>
      <c r="E30" s="4">
        <v>79.6223</v>
      </c>
      <c r="F30" s="15">
        <v>1800.24</v>
      </c>
      <c r="G30" s="4">
        <v>1003.23913</v>
      </c>
      <c r="H30" s="13">
        <v>412.49191679999996</v>
      </c>
      <c r="I30" s="14">
        <v>484.89154820000005</v>
      </c>
      <c r="J30" s="19">
        <v>583.34</v>
      </c>
      <c r="K30" s="9">
        <v>346.33</v>
      </c>
      <c r="L30" s="9">
        <v>37.87</v>
      </c>
      <c r="M30" s="4">
        <v>102.9</v>
      </c>
      <c r="N30" s="4">
        <v>15.42</v>
      </c>
      <c r="O30">
        <v>190.14</v>
      </c>
      <c r="P30" t="s">
        <v>25</v>
      </c>
      <c r="Q30" s="4">
        <f t="shared" si="9"/>
        <v>346.33</v>
      </c>
      <c r="R30" s="21">
        <v>2530.4307</v>
      </c>
      <c r="S30" s="22">
        <f t="shared" si="1"/>
        <v>682.1167696988321</v>
      </c>
      <c r="T30" s="27">
        <f>C$8/100*S30</f>
        <v>517.385569816564</v>
      </c>
      <c r="U30" s="27">
        <f>C30/T30*100</f>
        <v>396.24993807362364</v>
      </c>
      <c r="V30" s="28">
        <f t="shared" si="10"/>
        <v>9.557099285391866</v>
      </c>
      <c r="W30" s="28">
        <f t="shared" si="11"/>
        <v>25.96845831705369</v>
      </c>
      <c r="X30" s="28">
        <f t="shared" si="12"/>
        <v>3.8914832580074625</v>
      </c>
      <c r="Y30" s="28">
        <f t="shared" si="13"/>
        <v>47.984865543290454</v>
      </c>
      <c r="Z30" s="24" t="s">
        <v>25</v>
      </c>
      <c r="AA30" s="28">
        <f t="shared" si="14"/>
        <v>87.40190640374347</v>
      </c>
      <c r="AB30">
        <v>676.12</v>
      </c>
      <c r="AC30" s="31">
        <f t="shared" si="0"/>
        <v>170.62967966303535</v>
      </c>
      <c r="AD30" s="4">
        <v>215.33</v>
      </c>
      <c r="AE30" s="31">
        <f t="shared" si="6"/>
        <v>54.341964328582804</v>
      </c>
      <c r="AF30" s="31">
        <f>AC30-AE30</f>
        <v>116.28771533445254</v>
      </c>
      <c r="AG30" s="31"/>
      <c r="AH30" s="31"/>
      <c r="AI30" s="31"/>
      <c r="AJ30" s="31"/>
      <c r="AK30" s="31"/>
      <c r="AU30" s="4">
        <v>107.27403615421534</v>
      </c>
    </row>
    <row r="31" spans="1:47" ht="12.75">
      <c r="A31" s="3">
        <v>2001</v>
      </c>
      <c r="B31" s="2">
        <v>20</v>
      </c>
      <c r="C31" s="4">
        <v>2231.19</v>
      </c>
      <c r="D31" s="16">
        <v>88.86</v>
      </c>
      <c r="E31" s="4">
        <v>75.04539999999999</v>
      </c>
      <c r="F31" s="15">
        <v>1903.14</v>
      </c>
      <c r="G31" s="4">
        <v>1059.23</v>
      </c>
      <c r="H31" s="13">
        <v>403.41709463039996</v>
      </c>
      <c r="I31" s="14">
        <v>487.8008974892</v>
      </c>
      <c r="J31" s="19">
        <v>655.6289979999999</v>
      </c>
      <c r="K31" s="9">
        <v>419.35</v>
      </c>
      <c r="L31" s="9">
        <v>51.24</v>
      </c>
      <c r="M31" s="4">
        <v>110.26</v>
      </c>
      <c r="N31" s="4">
        <v>8.53</v>
      </c>
      <c r="O31" s="19">
        <v>249.32</v>
      </c>
      <c r="P31" t="s">
        <v>25</v>
      </c>
      <c r="Q31" s="4">
        <f t="shared" si="9"/>
        <v>419.35</v>
      </c>
      <c r="R31" s="21">
        <v>2543.4271000000003</v>
      </c>
      <c r="S31" s="22">
        <f t="shared" si="1"/>
        <v>738.3224063133354</v>
      </c>
      <c r="T31" s="27">
        <f>C$8/100*S31</f>
        <v>560.0175451886648</v>
      </c>
      <c r="U31" s="27">
        <f>C31/T31*100</f>
        <v>398.41430311765185</v>
      </c>
      <c r="V31" s="28">
        <f t="shared" si="10"/>
        <v>12.86098405580304</v>
      </c>
      <c r="W31" s="28">
        <f t="shared" si="11"/>
        <v>27.67470925044581</v>
      </c>
      <c r="X31" s="28">
        <f t="shared" si="12"/>
        <v>2.1409873925839173</v>
      </c>
      <c r="Y31" s="28">
        <f t="shared" si="13"/>
        <v>62.578074644668504</v>
      </c>
      <c r="Z31" s="24" t="s">
        <v>25</v>
      </c>
      <c r="AA31" s="28">
        <f t="shared" si="14"/>
        <v>105.25475534350129</v>
      </c>
      <c r="AB31">
        <v>769.04</v>
      </c>
      <c r="AC31" s="31">
        <f t="shared" si="0"/>
        <v>193.02519863924218</v>
      </c>
      <c r="AD31" s="4">
        <v>258.06</v>
      </c>
      <c r="AE31" s="31">
        <f t="shared" si="6"/>
        <v>64.77177098830079</v>
      </c>
      <c r="AF31" s="31">
        <f>AC31-AE31</f>
        <v>128.25342765094138</v>
      </c>
      <c r="AG31" s="31"/>
      <c r="AH31" s="31"/>
      <c r="AI31" s="31"/>
      <c r="AJ31" s="31"/>
      <c r="AK31" s="31"/>
      <c r="AU31" s="4">
        <v>108.23988488647174</v>
      </c>
    </row>
    <row r="32" spans="1:47" ht="12.75">
      <c r="A32" s="3">
        <v>2002</v>
      </c>
      <c r="B32" s="2">
        <v>20</v>
      </c>
      <c r="C32" s="4">
        <v>2455.36</v>
      </c>
      <c r="D32" s="16">
        <v>82.31</v>
      </c>
      <c r="E32" s="4">
        <v>70.1</v>
      </c>
      <c r="F32" s="15">
        <v>2036.56</v>
      </c>
      <c r="G32" s="4">
        <v>1180.55</v>
      </c>
      <c r="H32" s="13">
        <v>395.7521698324224</v>
      </c>
      <c r="I32" s="14">
        <v>483.41068941179714</v>
      </c>
      <c r="J32" s="19">
        <v>750.33</v>
      </c>
      <c r="K32" s="9">
        <v>531.02</v>
      </c>
      <c r="L32" s="9">
        <v>70.33</v>
      </c>
      <c r="M32" s="4">
        <v>165.99</v>
      </c>
      <c r="N32" s="4">
        <v>17.71</v>
      </c>
      <c r="O32">
        <v>276.99</v>
      </c>
      <c r="P32" t="s">
        <v>25</v>
      </c>
      <c r="Q32" s="4">
        <f t="shared" si="9"/>
        <v>531.02</v>
      </c>
      <c r="R32" s="21">
        <v>2570.5</v>
      </c>
      <c r="S32" s="22">
        <f t="shared" si="1"/>
        <v>815.8418005879647</v>
      </c>
      <c r="T32" s="27">
        <f>C$8/100*S32</f>
        <v>618.8160057459712</v>
      </c>
      <c r="U32" s="27">
        <f>C32/T32*100</f>
        <v>396.7835313244862</v>
      </c>
      <c r="V32" s="28">
        <f t="shared" si="10"/>
        <v>17.725030009495207</v>
      </c>
      <c r="W32" s="28">
        <f t="shared" si="11"/>
        <v>41.83389352020631</v>
      </c>
      <c r="X32" s="28">
        <f t="shared" si="12"/>
        <v>4.463390892480594</v>
      </c>
      <c r="Y32" s="28">
        <f t="shared" si="13"/>
        <v>69.8088449072953</v>
      </c>
      <c r="Z32" s="24" t="s">
        <v>25</v>
      </c>
      <c r="AA32" s="28">
        <f t="shared" si="14"/>
        <v>133.8311593294774</v>
      </c>
      <c r="AB32">
        <v>877.93</v>
      </c>
      <c r="AC32" s="31">
        <f t="shared" si="0"/>
        <v>221.261703344748</v>
      </c>
      <c r="AD32" s="4">
        <v>301.43</v>
      </c>
      <c r="AE32" s="31">
        <f t="shared" si="6"/>
        <v>75.96837474423633</v>
      </c>
      <c r="AF32" s="31">
        <f>AC32-AE32</f>
        <v>145.2933286005117</v>
      </c>
      <c r="AG32" s="31"/>
      <c r="AH32" s="31"/>
      <c r="AI32" s="31"/>
      <c r="AJ32" s="31"/>
      <c r="AK32" s="31"/>
      <c r="AU32" s="4">
        <v>110.49939614615067</v>
      </c>
    </row>
    <row r="33" spans="1:47" ht="12.75">
      <c r="A33" s="3">
        <v>2003</v>
      </c>
      <c r="B33" s="2">
        <v>20</v>
      </c>
      <c r="C33" s="4">
        <v>2735.13</v>
      </c>
      <c r="D33" s="16">
        <v>82.93</v>
      </c>
      <c r="E33" s="4">
        <v>68.3248</v>
      </c>
      <c r="F33" s="15">
        <v>2354.25</v>
      </c>
      <c r="G33" s="4">
        <v>1436.43</v>
      </c>
      <c r="H33" s="13">
        <v>396.5337803678415</v>
      </c>
      <c r="I33" s="14">
        <v>488.7282069953269</v>
      </c>
      <c r="J33" s="19">
        <v>921.3035150000001</v>
      </c>
      <c r="K33" s="9">
        <v>678.25</v>
      </c>
      <c r="L33" s="9">
        <v>72.54</v>
      </c>
      <c r="M33" s="4">
        <v>236.66</v>
      </c>
      <c r="N33" s="4">
        <v>24.76</v>
      </c>
      <c r="O33" s="19">
        <v>344.29</v>
      </c>
      <c r="P33" t="s">
        <v>25</v>
      </c>
      <c r="Q33" s="4">
        <f t="shared" si="9"/>
        <v>678.25</v>
      </c>
      <c r="R33" s="21">
        <v>2601.4</v>
      </c>
      <c r="S33" s="22">
        <f t="shared" si="1"/>
        <v>898.771149585567</v>
      </c>
      <c r="T33" s="27">
        <f>C$8/100*S33</f>
        <v>681.7179169606525</v>
      </c>
      <c r="U33" s="27">
        <f>C33/T33*100</f>
        <v>401.2114001923565</v>
      </c>
      <c r="V33" s="28">
        <f t="shared" si="10"/>
        <v>18.08024397243485</v>
      </c>
      <c r="W33" s="28">
        <f t="shared" si="11"/>
        <v>58.9863597810371</v>
      </c>
      <c r="X33" s="28">
        <f t="shared" si="12"/>
        <v>6.171310184139604</v>
      </c>
      <c r="Y33" s="28">
        <f t="shared" si="13"/>
        <v>85.81261644981521</v>
      </c>
      <c r="Z33" s="24" t="s">
        <v>25</v>
      </c>
      <c r="AA33" s="28">
        <f t="shared" si="14"/>
        <v>169.05053038742673</v>
      </c>
      <c r="AB33">
        <v>1030.4</v>
      </c>
      <c r="AC33" s="31">
        <f t="shared" si="0"/>
        <v>256.8222138019971</v>
      </c>
      <c r="AD33" s="4">
        <v>339.38</v>
      </c>
      <c r="AE33" s="31">
        <f t="shared" si="6"/>
        <v>84.5888227097455</v>
      </c>
      <c r="AF33" s="31">
        <f>AC33-AE33</f>
        <v>172.23339109225162</v>
      </c>
      <c r="AG33" s="31"/>
      <c r="AH33" s="31"/>
      <c r="AI33" s="31"/>
      <c r="AJ33" s="31"/>
      <c r="AK33" s="31"/>
      <c r="AU33" s="4">
        <v>110.16488110045799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62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64</v>
      </c>
      <c r="B42" s="6" t="s">
        <v>65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66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1">
      <selection activeCell="A29" sqref="A29:IV33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6" max="16" width="9.5742187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5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31</v>
      </c>
      <c r="Q4" t="s">
        <v>33</v>
      </c>
      <c r="Z4" t="s">
        <v>43</v>
      </c>
      <c r="AB4" t="s">
        <v>56</v>
      </c>
      <c r="AC4" t="s">
        <v>59</v>
      </c>
      <c r="AO4" t="s">
        <v>44</v>
      </c>
      <c r="AQ4" t="s">
        <v>45</v>
      </c>
      <c r="AS4" t="s">
        <v>30</v>
      </c>
    </row>
    <row r="5" spans="1:45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28</v>
      </c>
      <c r="P5" t="s">
        <v>27</v>
      </c>
      <c r="Q5" t="s">
        <v>32</v>
      </c>
      <c r="R5" s="23" t="s">
        <v>34</v>
      </c>
      <c r="S5" s="23" t="s">
        <v>35</v>
      </c>
      <c r="T5" s="24" t="s">
        <v>36</v>
      </c>
      <c r="U5" s="25" t="s">
        <v>37</v>
      </c>
      <c r="V5" s="25" t="s">
        <v>38</v>
      </c>
      <c r="W5" s="25" t="s">
        <v>39</v>
      </c>
      <c r="X5" s="26" t="s">
        <v>40</v>
      </c>
      <c r="Y5" s="26" t="s">
        <v>41</v>
      </c>
      <c r="Z5" t="s">
        <v>54</v>
      </c>
      <c r="AA5" t="s">
        <v>55</v>
      </c>
      <c r="AB5" t="s">
        <v>57</v>
      </c>
      <c r="AC5" t="s">
        <v>58</v>
      </c>
      <c r="AD5" t="s">
        <v>60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S5" t="s">
        <v>29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18</v>
      </c>
      <c r="H6" s="2" t="s">
        <v>19</v>
      </c>
      <c r="I6" s="2" t="s">
        <v>20</v>
      </c>
      <c r="R6" s="23"/>
      <c r="S6" s="23" t="s">
        <v>42</v>
      </c>
      <c r="T6" s="24"/>
      <c r="U6" s="24"/>
      <c r="V6" s="24"/>
      <c r="W6" s="24"/>
      <c r="X6" s="24"/>
      <c r="Y6" s="24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3"/>
      <c r="S7" s="23"/>
      <c r="T7" s="24"/>
      <c r="U7" s="24"/>
      <c r="V7" s="24"/>
      <c r="W7" s="24"/>
      <c r="X7" s="24"/>
      <c r="Y7" s="24"/>
    </row>
    <row r="8" spans="1:42" ht="12.75">
      <c r="A8" s="12">
        <v>1978</v>
      </c>
      <c r="B8" s="2">
        <v>20</v>
      </c>
      <c r="C8" s="18">
        <v>75.85</v>
      </c>
      <c r="D8" s="16"/>
      <c r="E8" s="17">
        <v>69.97</v>
      </c>
      <c r="F8" s="17">
        <v>100</v>
      </c>
      <c r="G8" s="13">
        <v>100</v>
      </c>
      <c r="H8" s="2"/>
      <c r="I8" s="2"/>
      <c r="J8" s="2"/>
      <c r="K8" s="2"/>
      <c r="L8" s="2"/>
      <c r="M8" s="2"/>
      <c r="N8" s="1"/>
      <c r="P8" s="20">
        <v>1456</v>
      </c>
      <c r="Q8" s="22">
        <v>100</v>
      </c>
      <c r="R8" s="27">
        <f>C$8/100*Q8</f>
        <v>75.85</v>
      </c>
      <c r="S8" s="27">
        <f>C8/R8*100</f>
        <v>100</v>
      </c>
      <c r="T8" s="28"/>
      <c r="U8" s="24"/>
      <c r="V8" s="24"/>
      <c r="W8" s="24"/>
      <c r="X8" s="24"/>
      <c r="Y8" s="24"/>
      <c r="Z8">
        <v>26.8</v>
      </c>
      <c r="AA8" s="31">
        <f aca="true" t="shared" si="0" ref="AA8:AA28">Z8/$S8*100</f>
        <v>26.8</v>
      </c>
      <c r="AB8" s="31"/>
      <c r="AC8" s="31"/>
      <c r="AD8" s="31"/>
      <c r="AE8" s="31"/>
      <c r="AF8" s="31"/>
      <c r="AG8" s="31"/>
      <c r="AH8" s="31"/>
      <c r="AI8" s="31"/>
      <c r="AJ8">
        <v>63.788</v>
      </c>
      <c r="AK8" t="s">
        <v>25</v>
      </c>
      <c r="AL8">
        <v>9.0864</v>
      </c>
      <c r="AP8">
        <v>75.8505</v>
      </c>
    </row>
    <row r="9" spans="1:45" ht="12.75">
      <c r="A9" s="12">
        <v>1979</v>
      </c>
      <c r="B9" s="2">
        <v>20</v>
      </c>
      <c r="C9" s="18">
        <v>84.59</v>
      </c>
      <c r="D9" s="16"/>
      <c r="E9" s="17">
        <v>74.49</v>
      </c>
      <c r="F9" s="17">
        <v>102.3</v>
      </c>
      <c r="G9" s="13">
        <v>102.6</v>
      </c>
      <c r="H9" s="2"/>
      <c r="I9" s="2"/>
      <c r="J9" s="2"/>
      <c r="K9" s="2"/>
      <c r="L9" s="2"/>
      <c r="M9" s="2"/>
      <c r="N9" s="1"/>
      <c r="P9" s="20">
        <v>1493</v>
      </c>
      <c r="Q9" s="22">
        <f aca="true" t="shared" si="1" ref="Q9:Q28">Q8*AS9/100</f>
        <v>103.37</v>
      </c>
      <c r="R9" s="27">
        <f aca="true" t="shared" si="2" ref="R9:R28">C$8/100*Q9</f>
        <v>78.406145</v>
      </c>
      <c r="S9" s="27">
        <f aca="true" t="shared" si="3" ref="S9:S28">C9/R9*100</f>
        <v>107.88695197296082</v>
      </c>
      <c r="T9" s="28"/>
      <c r="U9" s="24"/>
      <c r="V9" s="24"/>
      <c r="W9" s="24"/>
      <c r="X9" s="24"/>
      <c r="Y9" s="24"/>
      <c r="Z9">
        <v>26.21</v>
      </c>
      <c r="AA9" s="31">
        <f t="shared" si="0"/>
        <v>24.293947989715093</v>
      </c>
      <c r="AB9" s="31"/>
      <c r="AC9" s="31"/>
      <c r="AD9" s="31"/>
      <c r="AE9" s="31"/>
      <c r="AF9" s="31"/>
      <c r="AG9" s="31"/>
      <c r="AH9" s="31"/>
      <c r="AI9" s="31"/>
      <c r="AJ9">
        <v>72.0605</v>
      </c>
      <c r="AK9" t="s">
        <v>25</v>
      </c>
      <c r="AL9">
        <v>9.7403</v>
      </c>
      <c r="AP9">
        <v>84.5873</v>
      </c>
      <c r="AS9">
        <v>103.37</v>
      </c>
    </row>
    <row r="10" spans="1:45" ht="12.75">
      <c r="A10" s="12">
        <v>1980</v>
      </c>
      <c r="B10" s="2">
        <v>20</v>
      </c>
      <c r="C10" s="18">
        <v>97.33</v>
      </c>
      <c r="D10" s="16"/>
      <c r="E10" s="17">
        <v>78.63</v>
      </c>
      <c r="F10" s="17">
        <v>111.7</v>
      </c>
      <c r="G10" s="13">
        <v>112.9</v>
      </c>
      <c r="H10" s="2"/>
      <c r="I10" s="2"/>
      <c r="J10" s="2"/>
      <c r="K10" s="2"/>
      <c r="L10" s="2"/>
      <c r="M10" s="2"/>
      <c r="N10" s="1"/>
      <c r="P10" s="20">
        <v>1550</v>
      </c>
      <c r="Q10" s="22">
        <f t="shared" si="1"/>
        <v>113.934414</v>
      </c>
      <c r="R10" s="27">
        <f t="shared" si="2"/>
        <v>86.419253019</v>
      </c>
      <c r="S10" s="27">
        <f t="shared" si="3"/>
        <v>112.62536599176711</v>
      </c>
      <c r="T10" s="28"/>
      <c r="U10" s="24"/>
      <c r="V10" s="24"/>
      <c r="W10" s="24"/>
      <c r="X10" s="24"/>
      <c r="Y10" s="24"/>
      <c r="Z10">
        <v>29.08</v>
      </c>
      <c r="AA10" s="31">
        <f t="shared" si="0"/>
        <v>25.820115871699578</v>
      </c>
      <c r="AB10" s="31"/>
      <c r="AC10" s="31"/>
      <c r="AD10" s="31"/>
      <c r="AE10" s="31"/>
      <c r="AF10" s="31"/>
      <c r="AG10" s="31"/>
      <c r="AH10" s="31"/>
      <c r="AI10" s="31"/>
      <c r="AJ10">
        <v>81.9211</v>
      </c>
      <c r="AK10" t="s">
        <v>25</v>
      </c>
      <c r="AL10">
        <v>10.2783</v>
      </c>
      <c r="AP10">
        <v>97.3294</v>
      </c>
      <c r="AS10">
        <v>110.22</v>
      </c>
    </row>
    <row r="11" spans="1:45" ht="12.75">
      <c r="A11" s="12">
        <v>1981</v>
      </c>
      <c r="B11" s="2">
        <v>20</v>
      </c>
      <c r="C11" s="18">
        <v>113.46</v>
      </c>
      <c r="D11" s="16"/>
      <c r="E11" s="17">
        <v>85.07</v>
      </c>
      <c r="F11" s="17">
        <v>113.6</v>
      </c>
      <c r="G11" s="13">
        <v>114.7</v>
      </c>
      <c r="H11" s="2"/>
      <c r="I11" s="2"/>
      <c r="J11" s="2"/>
      <c r="K11" s="2"/>
      <c r="L11" s="2"/>
      <c r="M11" s="2"/>
      <c r="N11" s="1"/>
      <c r="P11" s="20">
        <v>1605</v>
      </c>
      <c r="Q11" s="22">
        <f t="shared" si="1"/>
        <v>123.06056056140001</v>
      </c>
      <c r="R11" s="27">
        <f t="shared" si="2"/>
        <v>93.34143518582191</v>
      </c>
      <c r="S11" s="27">
        <f t="shared" si="3"/>
        <v>121.55373417403163</v>
      </c>
      <c r="T11" s="28"/>
      <c r="U11" s="24"/>
      <c r="V11" s="24"/>
      <c r="W11" s="24"/>
      <c r="X11" s="24"/>
      <c r="Y11" s="24"/>
      <c r="Z11">
        <v>32.73</v>
      </c>
      <c r="AA11" s="31">
        <f t="shared" si="0"/>
        <v>26.926363243715418</v>
      </c>
      <c r="AB11" s="31"/>
      <c r="AC11" s="31"/>
      <c r="AD11" s="31"/>
      <c r="AE11" s="31"/>
      <c r="AF11" s="31"/>
      <c r="AG11" s="31"/>
      <c r="AH11" s="31"/>
      <c r="AI11" s="31"/>
      <c r="AJ11">
        <v>95.2962</v>
      </c>
      <c r="AK11" t="s">
        <v>25</v>
      </c>
      <c r="AL11">
        <v>11.2802</v>
      </c>
      <c r="AP11">
        <v>113.4564</v>
      </c>
      <c r="AS11">
        <v>108.01</v>
      </c>
    </row>
    <row r="12" spans="1:45" ht="12.75">
      <c r="A12" s="12">
        <v>1982</v>
      </c>
      <c r="B12" s="2">
        <v>20</v>
      </c>
      <c r="C12" s="18">
        <v>129.15</v>
      </c>
      <c r="D12" s="16"/>
      <c r="E12" s="17">
        <v>92.73</v>
      </c>
      <c r="F12" s="17">
        <v>117.1</v>
      </c>
      <c r="G12" s="13">
        <v>118.4</v>
      </c>
      <c r="H12" s="2"/>
      <c r="I12" s="2"/>
      <c r="J12" s="2"/>
      <c r="K12" s="2"/>
      <c r="L12" s="2"/>
      <c r="M12" s="2"/>
      <c r="N12" s="1"/>
      <c r="P12" s="20">
        <v>1668</v>
      </c>
      <c r="Q12" s="22">
        <f t="shared" si="1"/>
        <v>138.43082457551887</v>
      </c>
      <c r="R12" s="27">
        <f t="shared" si="2"/>
        <v>104.99978044053105</v>
      </c>
      <c r="S12" s="27">
        <f t="shared" si="3"/>
        <v>123.00025719877287</v>
      </c>
      <c r="T12" s="28"/>
      <c r="U12" s="24"/>
      <c r="V12" s="24"/>
      <c r="W12" s="24"/>
      <c r="X12" s="24"/>
      <c r="Y12" s="24"/>
      <c r="Z12">
        <v>30.56</v>
      </c>
      <c r="AA12" s="31">
        <f t="shared" si="0"/>
        <v>24.84547650222709</v>
      </c>
      <c r="AB12" s="31"/>
      <c r="AC12" s="31"/>
      <c r="AD12" s="31"/>
      <c r="AE12" s="31"/>
      <c r="AF12" s="31"/>
      <c r="AG12" s="31"/>
      <c r="AH12" s="31"/>
      <c r="AI12" s="31"/>
      <c r="AJ12">
        <v>111.5115</v>
      </c>
      <c r="AK12" t="s">
        <v>25</v>
      </c>
      <c r="AL12">
        <v>12.2105</v>
      </c>
      <c r="AP12">
        <v>129.1546</v>
      </c>
      <c r="AS12">
        <v>112.49</v>
      </c>
    </row>
    <row r="13" spans="1:45" ht="12.75">
      <c r="A13" s="12">
        <v>1983</v>
      </c>
      <c r="B13" s="2">
        <v>20</v>
      </c>
      <c r="C13" s="18">
        <v>134.6</v>
      </c>
      <c r="D13" s="16"/>
      <c r="E13" s="17">
        <v>98.51</v>
      </c>
      <c r="F13" s="17">
        <v>120.4</v>
      </c>
      <c r="G13" s="13">
        <v>121.6</v>
      </c>
      <c r="H13" s="2"/>
      <c r="I13" s="2"/>
      <c r="J13" s="2"/>
      <c r="K13" s="2"/>
      <c r="L13" s="2"/>
      <c r="M13" s="2"/>
      <c r="N13" s="1"/>
      <c r="P13" s="20">
        <v>1713</v>
      </c>
      <c r="Q13" s="22">
        <f t="shared" si="1"/>
        <v>143.0267279514261</v>
      </c>
      <c r="R13" s="27">
        <f t="shared" si="2"/>
        <v>108.48577315115669</v>
      </c>
      <c r="S13" s="27">
        <f t="shared" si="3"/>
        <v>124.071568179228</v>
      </c>
      <c r="T13" s="28"/>
      <c r="U13" s="24"/>
      <c r="V13" s="24"/>
      <c r="W13" s="24"/>
      <c r="X13" s="24"/>
      <c r="Y13" s="24"/>
      <c r="Z13">
        <v>32.4</v>
      </c>
      <c r="AA13" s="31">
        <f t="shared" si="0"/>
        <v>26.113960253324493</v>
      </c>
      <c r="AB13" s="31"/>
      <c r="AC13" s="31"/>
      <c r="AD13" s="31"/>
      <c r="AE13" s="31"/>
      <c r="AF13" s="31"/>
      <c r="AG13" s="31"/>
      <c r="AH13" s="31"/>
      <c r="AI13" s="31"/>
      <c r="AJ13">
        <v>115.2319</v>
      </c>
      <c r="AK13" t="s">
        <v>25</v>
      </c>
      <c r="AL13">
        <v>12.1417</v>
      </c>
      <c r="AP13">
        <v>134.6026</v>
      </c>
      <c r="AS13">
        <v>103.32</v>
      </c>
    </row>
    <row r="14" spans="1:45" ht="12.75">
      <c r="A14" s="3">
        <v>1984</v>
      </c>
      <c r="B14" s="2">
        <v>20</v>
      </c>
      <c r="C14" s="18">
        <v>150.27</v>
      </c>
      <c r="D14" s="16"/>
      <c r="E14" s="15">
        <v>109.49</v>
      </c>
      <c r="F14" s="15">
        <v>125.5</v>
      </c>
      <c r="G14" s="13">
        <v>125.7</v>
      </c>
      <c r="H14" s="2"/>
      <c r="I14" s="2"/>
      <c r="P14" s="21">
        <v>1776</v>
      </c>
      <c r="Q14" s="22">
        <f t="shared" si="1"/>
        <v>152.93848019845993</v>
      </c>
      <c r="R14" s="27">
        <f t="shared" si="2"/>
        <v>116.00383723053184</v>
      </c>
      <c r="S14" s="27">
        <f t="shared" si="3"/>
        <v>129.53881835940632</v>
      </c>
      <c r="T14" s="28"/>
      <c r="U14" s="24"/>
      <c r="V14" s="24"/>
      <c r="W14" s="24"/>
      <c r="X14" s="24"/>
      <c r="Y14" s="24"/>
      <c r="Z14">
        <v>36.51</v>
      </c>
      <c r="AA14" s="31">
        <f t="shared" si="0"/>
        <v>28.184601698853513</v>
      </c>
      <c r="AB14" s="31"/>
      <c r="AC14" s="31"/>
      <c r="AD14" s="31"/>
      <c r="AE14" s="31"/>
      <c r="AF14" s="31"/>
      <c r="AG14" s="31"/>
      <c r="AH14" s="31"/>
      <c r="AI14" s="31"/>
      <c r="AJ14">
        <v>125.4073</v>
      </c>
      <c r="AK14" t="s">
        <v>25</v>
      </c>
      <c r="AL14">
        <v>13.1232</v>
      </c>
      <c r="AO14" t="e">
        <f>AJ14-AK14+AL14+AM14+AN14</f>
        <v>#VALUE!</v>
      </c>
      <c r="AP14">
        <v>150.2736</v>
      </c>
      <c r="AQ14" t="e">
        <f>AP14-AO14</f>
        <v>#VALUE!</v>
      </c>
      <c r="AS14">
        <v>106.93</v>
      </c>
    </row>
    <row r="15" spans="1:45" ht="12.75">
      <c r="A15" s="3">
        <v>1985</v>
      </c>
      <c r="B15" s="2">
        <v>20</v>
      </c>
      <c r="C15" s="18">
        <v>180.97</v>
      </c>
      <c r="D15" s="16"/>
      <c r="E15" s="15">
        <v>139.39</v>
      </c>
      <c r="F15" s="15">
        <v>139.5</v>
      </c>
      <c r="G15" s="13">
        <v>142</v>
      </c>
      <c r="H15" s="19">
        <v>42.78</v>
      </c>
      <c r="I15" s="9" t="s">
        <v>25</v>
      </c>
      <c r="J15" s="9" t="s">
        <v>25</v>
      </c>
      <c r="K15" s="4" t="s">
        <v>25</v>
      </c>
      <c r="L15" s="4" t="s">
        <v>25</v>
      </c>
      <c r="M15" t="s">
        <v>25</v>
      </c>
      <c r="N15" t="s">
        <v>25</v>
      </c>
      <c r="O15" t="s">
        <v>25</v>
      </c>
      <c r="P15" s="21">
        <v>1831</v>
      </c>
      <c r="Q15" s="22">
        <f t="shared" si="1"/>
        <v>169.74641917227066</v>
      </c>
      <c r="R15" s="27">
        <f t="shared" si="2"/>
        <v>128.7526589421673</v>
      </c>
      <c r="S15" s="27">
        <f t="shared" si="3"/>
        <v>140.55632053493164</v>
      </c>
      <c r="T15" s="29" t="s">
        <v>25</v>
      </c>
      <c r="U15" s="29" t="s">
        <v>25</v>
      </c>
      <c r="V15" s="30" t="s">
        <v>25</v>
      </c>
      <c r="W15" s="30" t="s">
        <v>25</v>
      </c>
      <c r="X15" s="24" t="s">
        <v>25</v>
      </c>
      <c r="Y15" s="24" t="s">
        <v>25</v>
      </c>
      <c r="Z15">
        <v>61.8</v>
      </c>
      <c r="AA15" s="31">
        <f t="shared" si="0"/>
        <v>43.96814014823418</v>
      </c>
      <c r="AB15" s="31"/>
      <c r="AC15" s="31"/>
      <c r="AD15" s="31"/>
      <c r="AE15" s="31"/>
      <c r="AF15" s="31"/>
      <c r="AG15" s="31"/>
      <c r="AH15" s="31"/>
      <c r="AI15" s="31"/>
      <c r="AJ15">
        <v>151.2907</v>
      </c>
      <c r="AK15" t="s">
        <v>25</v>
      </c>
      <c r="AL15">
        <v>18.0156</v>
      </c>
      <c r="AO15" t="e">
        <f aca="true" t="shared" si="4" ref="AO15:AO23">AJ15-AK15+AL15+AM15+AN15</f>
        <v>#VALUE!</v>
      </c>
      <c r="AP15">
        <v>180.9685</v>
      </c>
      <c r="AQ15" t="e">
        <f aca="true" t="shared" si="5" ref="AQ15:AQ23">AP15-AO15</f>
        <v>#VALUE!</v>
      </c>
      <c r="AS15">
        <v>110.99</v>
      </c>
    </row>
    <row r="16" spans="1:45" ht="12.75">
      <c r="A16" s="3">
        <v>1986</v>
      </c>
      <c r="B16" s="2">
        <v>20</v>
      </c>
      <c r="C16" s="18">
        <v>205.46</v>
      </c>
      <c r="D16" s="16">
        <v>109</v>
      </c>
      <c r="E16" s="15">
        <v>164.79</v>
      </c>
      <c r="F16" s="15">
        <v>146.6</v>
      </c>
      <c r="G16" s="13">
        <v>150.8</v>
      </c>
      <c r="H16" s="19">
        <v>55.21</v>
      </c>
      <c r="I16" s="9" t="s">
        <v>25</v>
      </c>
      <c r="J16" s="9" t="s">
        <v>25</v>
      </c>
      <c r="K16" s="4" t="s">
        <v>25</v>
      </c>
      <c r="L16" s="4" t="s">
        <v>25</v>
      </c>
      <c r="M16" t="s">
        <v>25</v>
      </c>
      <c r="N16" t="s">
        <v>25</v>
      </c>
      <c r="O16" t="s">
        <v>25</v>
      </c>
      <c r="P16" s="21">
        <v>1896</v>
      </c>
      <c r="Q16" s="22">
        <f t="shared" si="1"/>
        <v>180.6271646412132</v>
      </c>
      <c r="R16" s="27">
        <f t="shared" si="2"/>
        <v>137.0057043803602</v>
      </c>
      <c r="S16" s="27">
        <f t="shared" si="3"/>
        <v>149.96455872347804</v>
      </c>
      <c r="T16" s="29" t="s">
        <v>25</v>
      </c>
      <c r="U16" s="29" t="s">
        <v>25</v>
      </c>
      <c r="V16" s="30" t="s">
        <v>25</v>
      </c>
      <c r="W16" s="30" t="s">
        <v>25</v>
      </c>
      <c r="X16" s="24" t="s">
        <v>25</v>
      </c>
      <c r="Y16" s="24" t="s">
        <v>25</v>
      </c>
      <c r="Z16">
        <v>72.04</v>
      </c>
      <c r="AA16" s="31">
        <f t="shared" si="0"/>
        <v>48.038016857593455</v>
      </c>
      <c r="AB16" s="31"/>
      <c r="AC16" s="31"/>
      <c r="AD16" s="31"/>
      <c r="AE16" s="31"/>
      <c r="AF16" s="31"/>
      <c r="AG16" s="31"/>
      <c r="AH16" s="31"/>
      <c r="AI16" s="31"/>
      <c r="AJ16">
        <v>176.0457</v>
      </c>
      <c r="AK16" t="s">
        <v>25</v>
      </c>
      <c r="AL16">
        <v>22.4403</v>
      </c>
      <c r="AO16" t="e">
        <f t="shared" si="4"/>
        <v>#VALUE!</v>
      </c>
      <c r="AP16">
        <v>205.4621</v>
      </c>
      <c r="AQ16" t="e">
        <f t="shared" si="5"/>
        <v>#VALUE!</v>
      </c>
      <c r="AS16">
        <v>106.41</v>
      </c>
    </row>
    <row r="17" spans="1:45" ht="12.75">
      <c r="A17" s="3">
        <v>1987</v>
      </c>
      <c r="B17" s="2">
        <v>20</v>
      </c>
      <c r="C17" s="18">
        <v>241.56</v>
      </c>
      <c r="D17" s="16">
        <v>112</v>
      </c>
      <c r="E17" s="15">
        <v>207.46</v>
      </c>
      <c r="F17" s="15">
        <v>158.4</v>
      </c>
      <c r="G17" s="13">
        <v>163.2</v>
      </c>
      <c r="H17" s="19">
        <v>64.51</v>
      </c>
      <c r="I17" s="9" t="s">
        <v>25</v>
      </c>
      <c r="J17" s="9" t="s">
        <v>25</v>
      </c>
      <c r="K17" s="4" t="s">
        <v>25</v>
      </c>
      <c r="L17" s="4" t="s">
        <v>25</v>
      </c>
      <c r="M17" t="s">
        <v>25</v>
      </c>
      <c r="N17" t="s">
        <v>25</v>
      </c>
      <c r="O17" t="s">
        <v>25</v>
      </c>
      <c r="P17" s="21">
        <v>1961</v>
      </c>
      <c r="Q17" s="22">
        <f t="shared" si="1"/>
        <v>197.26292650466894</v>
      </c>
      <c r="R17" s="27">
        <f t="shared" si="2"/>
        <v>149.62392975379137</v>
      </c>
      <c r="S17" s="27">
        <f t="shared" si="3"/>
        <v>161.4447638138438</v>
      </c>
      <c r="T17" s="29" t="s">
        <v>25</v>
      </c>
      <c r="U17" s="29" t="s">
        <v>25</v>
      </c>
      <c r="V17" s="30" t="s">
        <v>25</v>
      </c>
      <c r="W17" s="30" t="s">
        <v>25</v>
      </c>
      <c r="X17" s="24" t="s">
        <v>25</v>
      </c>
      <c r="Y17" s="24" t="s">
        <v>25</v>
      </c>
      <c r="Z17">
        <v>79.69</v>
      </c>
      <c r="AA17" s="31">
        <f t="shared" si="0"/>
        <v>49.36053552773486</v>
      </c>
      <c r="AB17" s="31"/>
      <c r="AC17" s="31"/>
      <c r="AD17" s="31"/>
      <c r="AE17" s="31"/>
      <c r="AF17" s="31"/>
      <c r="AG17" s="31"/>
      <c r="AH17" s="31"/>
      <c r="AI17" s="31"/>
      <c r="AJ17">
        <v>207.545</v>
      </c>
      <c r="AK17" t="s">
        <v>25</v>
      </c>
      <c r="AL17">
        <v>26.5083</v>
      </c>
      <c r="AO17" t="e">
        <f t="shared" si="4"/>
        <v>#VALUE!</v>
      </c>
      <c r="AP17">
        <v>241.5624</v>
      </c>
      <c r="AQ17" t="e">
        <f t="shared" si="5"/>
        <v>#VALUE!</v>
      </c>
      <c r="AS17">
        <v>109.21</v>
      </c>
    </row>
    <row r="18" spans="1:45" ht="12.75">
      <c r="A18" s="3">
        <v>1988</v>
      </c>
      <c r="B18" s="2">
        <v>20</v>
      </c>
      <c r="C18" s="18">
        <v>313.28</v>
      </c>
      <c r="D18" s="16">
        <v>117</v>
      </c>
      <c r="E18" s="15">
        <v>272</v>
      </c>
      <c r="F18" s="15">
        <v>191.6</v>
      </c>
      <c r="G18" s="13">
        <v>197.1</v>
      </c>
      <c r="H18" s="19">
        <v>77.47</v>
      </c>
      <c r="I18" s="9" t="s">
        <v>25</v>
      </c>
      <c r="J18" s="9" t="s">
        <v>25</v>
      </c>
      <c r="K18" s="4" t="s">
        <v>25</v>
      </c>
      <c r="L18" s="4" t="s">
        <v>25</v>
      </c>
      <c r="M18" t="s">
        <v>25</v>
      </c>
      <c r="N18" t="s">
        <v>25</v>
      </c>
      <c r="O18" t="s">
        <v>25</v>
      </c>
      <c r="P18" s="21">
        <v>2012</v>
      </c>
      <c r="Q18" s="22">
        <f t="shared" si="1"/>
        <v>206.08057931942764</v>
      </c>
      <c r="R18" s="27">
        <f t="shared" si="2"/>
        <v>156.31211941378587</v>
      </c>
      <c r="S18" s="27">
        <f t="shared" si="3"/>
        <v>200.41952036405593</v>
      </c>
      <c r="T18" s="29" t="s">
        <v>25</v>
      </c>
      <c r="U18" s="29" t="s">
        <v>25</v>
      </c>
      <c r="V18" s="30" t="s">
        <v>25</v>
      </c>
      <c r="W18" s="30" t="s">
        <v>25</v>
      </c>
      <c r="X18" s="24" t="s">
        <v>25</v>
      </c>
      <c r="Y18" s="24" t="s">
        <v>25</v>
      </c>
      <c r="Z18">
        <v>104.29</v>
      </c>
      <c r="AA18" s="31">
        <f t="shared" si="0"/>
        <v>52.03584950735358</v>
      </c>
      <c r="AB18" s="31"/>
      <c r="AC18" s="31"/>
      <c r="AD18" s="31"/>
      <c r="AE18" s="31"/>
      <c r="AF18" s="31"/>
      <c r="AG18" s="31"/>
      <c r="AH18" s="31"/>
      <c r="AI18" s="31"/>
      <c r="AJ18">
        <v>251.8312</v>
      </c>
      <c r="AK18" t="s">
        <v>25</v>
      </c>
      <c r="AL18">
        <v>32.2866</v>
      </c>
      <c r="AO18" t="e">
        <f t="shared" si="4"/>
        <v>#VALUE!</v>
      </c>
      <c r="AP18">
        <v>298.2799</v>
      </c>
      <c r="AQ18" t="e">
        <f t="shared" si="5"/>
        <v>#VALUE!</v>
      </c>
      <c r="AS18">
        <v>104.47</v>
      </c>
    </row>
    <row r="19" spans="1:45" ht="12.75">
      <c r="A19" s="3">
        <v>1989</v>
      </c>
      <c r="B19" s="2">
        <v>20</v>
      </c>
      <c r="C19" s="18">
        <v>383.44</v>
      </c>
      <c r="D19" s="17">
        <v>122</v>
      </c>
      <c r="E19" s="15">
        <v>326.99</v>
      </c>
      <c r="F19" s="15">
        <v>232.4</v>
      </c>
      <c r="G19" s="13">
        <v>238.7</v>
      </c>
      <c r="H19" s="19">
        <v>71.89</v>
      </c>
      <c r="I19" s="9" t="s">
        <v>25</v>
      </c>
      <c r="J19" s="9" t="s">
        <v>25</v>
      </c>
      <c r="K19" s="4" t="s">
        <v>25</v>
      </c>
      <c r="L19" s="4" t="s">
        <v>25</v>
      </c>
      <c r="M19" t="s">
        <v>25</v>
      </c>
      <c r="N19" t="s">
        <v>25</v>
      </c>
      <c r="O19" t="s">
        <v>25</v>
      </c>
      <c r="P19" s="21">
        <v>2046</v>
      </c>
      <c r="Q19" s="22">
        <f t="shared" si="1"/>
        <v>213.52008823285897</v>
      </c>
      <c r="R19" s="27">
        <f t="shared" si="2"/>
        <v>161.9549869246235</v>
      </c>
      <c r="S19" s="27">
        <f t="shared" si="3"/>
        <v>236.75714300693883</v>
      </c>
      <c r="T19" s="29" t="s">
        <v>25</v>
      </c>
      <c r="U19" s="29" t="s">
        <v>25</v>
      </c>
      <c r="V19" s="30" t="s">
        <v>25</v>
      </c>
      <c r="W19" s="30" t="s">
        <v>25</v>
      </c>
      <c r="X19" s="24" t="s">
        <v>25</v>
      </c>
      <c r="Y19" s="24" t="s">
        <v>25</v>
      </c>
      <c r="Z19">
        <v>111.54</v>
      </c>
      <c r="AA19" s="31">
        <f t="shared" si="0"/>
        <v>47.11156697676953</v>
      </c>
      <c r="AB19" s="31"/>
      <c r="AC19" s="31"/>
      <c r="AD19" s="31"/>
      <c r="AE19" s="31"/>
      <c r="AF19" s="31"/>
      <c r="AG19" s="31"/>
      <c r="AH19" s="31"/>
      <c r="AI19" s="31"/>
      <c r="AJ19">
        <v>300.2793</v>
      </c>
      <c r="AK19" t="s">
        <v>25</v>
      </c>
      <c r="AL19">
        <v>38.7471</v>
      </c>
      <c r="AO19" t="e">
        <f t="shared" si="4"/>
        <v>#VALUE!</v>
      </c>
      <c r="AP19">
        <v>349.4378</v>
      </c>
      <c r="AQ19" t="e">
        <f t="shared" si="5"/>
        <v>#VALUE!</v>
      </c>
      <c r="AS19">
        <v>103.61</v>
      </c>
    </row>
    <row r="20" spans="1:45" ht="12.75">
      <c r="A20" s="3">
        <v>1990</v>
      </c>
      <c r="B20" s="2">
        <v>20</v>
      </c>
      <c r="C20" s="18">
        <v>449.06</v>
      </c>
      <c r="D20" s="16">
        <v>123</v>
      </c>
      <c r="E20" s="15">
        <v>353.43</v>
      </c>
      <c r="F20" s="15">
        <v>232.7</v>
      </c>
      <c r="G20" s="13">
        <v>241.3</v>
      </c>
      <c r="H20" s="19">
        <v>68.57</v>
      </c>
      <c r="I20" s="9" t="s">
        <v>25</v>
      </c>
      <c r="J20" s="9" t="s">
        <v>25</v>
      </c>
      <c r="K20" s="4" t="s">
        <v>25</v>
      </c>
      <c r="L20" s="4" t="s">
        <v>25</v>
      </c>
      <c r="M20" t="s">
        <v>25</v>
      </c>
      <c r="N20" t="s">
        <v>25</v>
      </c>
      <c r="O20" t="s">
        <v>25</v>
      </c>
      <c r="P20" s="21">
        <v>2109</v>
      </c>
      <c r="Q20" s="22">
        <f t="shared" si="1"/>
        <v>228.46649440915908</v>
      </c>
      <c r="R20" s="27">
        <f t="shared" si="2"/>
        <v>173.29183600934715</v>
      </c>
      <c r="S20" s="27">
        <f t="shared" si="3"/>
        <v>259.13511584918416</v>
      </c>
      <c r="T20" s="29" t="s">
        <v>25</v>
      </c>
      <c r="U20" s="29" t="s">
        <v>25</v>
      </c>
      <c r="V20" s="30" t="s">
        <v>25</v>
      </c>
      <c r="W20" s="30" t="s">
        <v>25</v>
      </c>
      <c r="X20" s="24" t="s">
        <v>25</v>
      </c>
      <c r="Y20" s="24" t="s">
        <v>25</v>
      </c>
      <c r="Z20">
        <v>107.4</v>
      </c>
      <c r="AA20" s="31">
        <f t="shared" si="0"/>
        <v>41.445560030739514</v>
      </c>
      <c r="AB20" s="31"/>
      <c r="AC20" s="31"/>
      <c r="AD20" s="31"/>
      <c r="AE20" s="31"/>
      <c r="AF20" s="31"/>
      <c r="AG20" s="31"/>
      <c r="AH20" s="31"/>
      <c r="AI20" s="31"/>
      <c r="AJ20">
        <v>335.9794</v>
      </c>
      <c r="AK20" t="s">
        <v>25</v>
      </c>
      <c r="AL20">
        <v>43.3183</v>
      </c>
      <c r="AO20" t="e">
        <f t="shared" si="4"/>
        <v>#VALUE!</v>
      </c>
      <c r="AP20">
        <v>392.8308</v>
      </c>
      <c r="AQ20" t="e">
        <f t="shared" si="5"/>
        <v>#VALUE!</v>
      </c>
      <c r="AS20">
        <v>107</v>
      </c>
    </row>
    <row r="21" spans="1:45" ht="12.75">
      <c r="A21" s="3">
        <v>1991</v>
      </c>
      <c r="B21" s="2">
        <v>20</v>
      </c>
      <c r="C21" s="18">
        <v>518.59</v>
      </c>
      <c r="D21" s="16">
        <v>126</v>
      </c>
      <c r="E21" s="15">
        <v>421.47</v>
      </c>
      <c r="F21" s="15">
        <v>238.5</v>
      </c>
      <c r="G21" s="13">
        <v>248.1</v>
      </c>
      <c r="H21" s="19">
        <v>89.65</v>
      </c>
      <c r="I21" s="9" t="s">
        <v>25</v>
      </c>
      <c r="J21" s="9" t="s">
        <v>25</v>
      </c>
      <c r="K21" s="4" t="s">
        <v>25</v>
      </c>
      <c r="L21" s="4" t="s">
        <v>25</v>
      </c>
      <c r="M21" t="s">
        <v>25</v>
      </c>
      <c r="N21" t="s">
        <v>25</v>
      </c>
      <c r="O21" t="s">
        <v>25</v>
      </c>
      <c r="P21" s="21">
        <v>2171</v>
      </c>
      <c r="Q21" s="22">
        <f t="shared" si="1"/>
        <v>257.55027914744505</v>
      </c>
      <c r="R21" s="27">
        <f t="shared" si="2"/>
        <v>195.35188673333707</v>
      </c>
      <c r="S21" s="27">
        <f t="shared" si="3"/>
        <v>265.4645463997466</v>
      </c>
      <c r="T21" s="29" t="s">
        <v>25</v>
      </c>
      <c r="U21" s="29" t="s">
        <v>25</v>
      </c>
      <c r="V21" s="30" t="s">
        <v>25</v>
      </c>
      <c r="W21" s="30" t="s">
        <v>25</v>
      </c>
      <c r="X21" s="24" t="s">
        <v>25</v>
      </c>
      <c r="Y21" s="24" t="s">
        <v>25</v>
      </c>
      <c r="Z21">
        <v>137.14</v>
      </c>
      <c r="AA21" s="31">
        <f t="shared" si="0"/>
        <v>51.66038247287808</v>
      </c>
      <c r="AB21" s="31"/>
      <c r="AC21" s="31"/>
      <c r="AD21" s="31"/>
      <c r="AE21" s="31"/>
      <c r="AF21" s="31"/>
      <c r="AG21" s="31"/>
      <c r="AH21" s="31"/>
      <c r="AI21" s="31"/>
      <c r="AJ21">
        <v>380.4467</v>
      </c>
      <c r="AK21" t="s">
        <v>25</v>
      </c>
      <c r="AL21">
        <v>48.1002</v>
      </c>
      <c r="AO21" t="e">
        <f t="shared" si="4"/>
        <v>#VALUE!</v>
      </c>
      <c r="AP21">
        <v>453.0408</v>
      </c>
      <c r="AQ21" t="e">
        <f t="shared" si="5"/>
        <v>#VALUE!</v>
      </c>
      <c r="AS21">
        <v>112.73</v>
      </c>
    </row>
    <row r="22" spans="1:45" ht="12.75">
      <c r="A22" s="3">
        <v>1992</v>
      </c>
      <c r="B22" s="2">
        <v>20</v>
      </c>
      <c r="C22" s="18">
        <v>646.6</v>
      </c>
      <c r="D22" s="16">
        <v>133</v>
      </c>
      <c r="E22" s="15">
        <v>582.81</v>
      </c>
      <c r="F22" s="15">
        <v>249.5</v>
      </c>
      <c r="G22" s="13">
        <v>262.7</v>
      </c>
      <c r="H22" s="19">
        <v>141.04</v>
      </c>
      <c r="I22" s="9" t="s">
        <v>25</v>
      </c>
      <c r="J22" s="9" t="s">
        <v>25</v>
      </c>
      <c r="K22" s="4" t="s">
        <v>25</v>
      </c>
      <c r="L22" s="4" t="s">
        <v>25</v>
      </c>
      <c r="M22" t="s">
        <v>25</v>
      </c>
      <c r="N22" t="s">
        <v>25</v>
      </c>
      <c r="O22" t="s">
        <v>25</v>
      </c>
      <c r="P22" s="21">
        <v>2217</v>
      </c>
      <c r="Q22" s="22">
        <f t="shared" si="1"/>
        <v>304.733490287257</v>
      </c>
      <c r="R22" s="27">
        <f t="shared" si="2"/>
        <v>231.1403523828844</v>
      </c>
      <c r="S22" s="27">
        <f t="shared" si="3"/>
        <v>279.74345168813534</v>
      </c>
      <c r="T22" s="29" t="s">
        <v>25</v>
      </c>
      <c r="U22" s="29" t="s">
        <v>25</v>
      </c>
      <c r="V22" s="30" t="s">
        <v>25</v>
      </c>
      <c r="W22" s="30" t="s">
        <v>25</v>
      </c>
      <c r="X22" s="24" t="s">
        <v>25</v>
      </c>
      <c r="Y22" s="24" t="s">
        <v>25</v>
      </c>
      <c r="Z22">
        <v>227.39</v>
      </c>
      <c r="AA22" s="31">
        <f t="shared" si="0"/>
        <v>81.28519135221788</v>
      </c>
      <c r="AB22" s="31"/>
      <c r="AC22" s="31"/>
      <c r="AD22" s="31"/>
      <c r="AE22" s="31"/>
      <c r="AF22" s="31"/>
      <c r="AG22" s="31"/>
      <c r="AH22" s="31"/>
      <c r="AI22" s="31"/>
      <c r="AJ22">
        <v>483.8337</v>
      </c>
      <c r="AK22" t="s">
        <v>25</v>
      </c>
      <c r="AL22">
        <v>52.7787</v>
      </c>
      <c r="AO22" t="e">
        <f t="shared" si="4"/>
        <v>#VALUE!</v>
      </c>
      <c r="AP22">
        <v>572.2971</v>
      </c>
      <c r="AQ22" t="e">
        <f t="shared" si="5"/>
        <v>#VALUE!</v>
      </c>
      <c r="AS22">
        <v>118.32</v>
      </c>
    </row>
    <row r="23" spans="1:45" ht="12.75">
      <c r="A23" s="3">
        <v>1993</v>
      </c>
      <c r="B23" s="2">
        <v>20</v>
      </c>
      <c r="C23" s="18">
        <v>893.58</v>
      </c>
      <c r="D23" s="16">
        <v>139</v>
      </c>
      <c r="E23" s="15">
        <v>905.94</v>
      </c>
      <c r="F23" s="15">
        <v>296.6</v>
      </c>
      <c r="G23" s="13">
        <v>320.5</v>
      </c>
      <c r="H23" s="19">
        <v>278.07</v>
      </c>
      <c r="I23" s="9" t="s">
        <v>25</v>
      </c>
      <c r="J23" s="9" t="s">
        <v>25</v>
      </c>
      <c r="K23" s="4" t="s">
        <v>25</v>
      </c>
      <c r="L23" s="4" t="s">
        <v>25</v>
      </c>
      <c r="M23" t="s">
        <v>25</v>
      </c>
      <c r="N23" t="s">
        <v>25</v>
      </c>
      <c r="O23" s="4" t="s">
        <v>25</v>
      </c>
      <c r="P23" s="21">
        <v>2275</v>
      </c>
      <c r="Q23" s="22">
        <f t="shared" si="1"/>
        <v>360.49971900982496</v>
      </c>
      <c r="R23" s="27">
        <f t="shared" si="2"/>
        <v>273.4390368689522</v>
      </c>
      <c r="S23" s="27">
        <f t="shared" si="3"/>
        <v>326.79313467164354</v>
      </c>
      <c r="T23" s="29" t="s">
        <v>25</v>
      </c>
      <c r="U23" s="29" t="s">
        <v>25</v>
      </c>
      <c r="V23" s="30" t="s">
        <v>25</v>
      </c>
      <c r="W23" s="30" t="s">
        <v>25</v>
      </c>
      <c r="X23" s="24" t="s">
        <v>25</v>
      </c>
      <c r="Y23" s="24" t="s">
        <v>25</v>
      </c>
      <c r="Z23" s="4">
        <v>350.54</v>
      </c>
      <c r="AA23" s="31">
        <f t="shared" si="0"/>
        <v>107.26663531417726</v>
      </c>
      <c r="AB23" s="31">
        <v>67.3</v>
      </c>
      <c r="AC23" s="31">
        <f aca="true" t="shared" si="6" ref="AC23:AC28">AB23/$S23*100</f>
        <v>20.594067885673898</v>
      </c>
      <c r="AD23" s="31">
        <f aca="true" t="shared" si="7" ref="AD23:AD28">AA23-AC23</f>
        <v>86.67256742850337</v>
      </c>
      <c r="AE23" s="31"/>
      <c r="AF23" s="31"/>
      <c r="AG23" s="31"/>
      <c r="AH23" s="31"/>
      <c r="AI23" s="31"/>
      <c r="AO23">
        <f t="shared" si="4"/>
        <v>0</v>
      </c>
      <c r="AQ23">
        <f t="shared" si="5"/>
        <v>0</v>
      </c>
      <c r="AS23">
        <v>118.3</v>
      </c>
    </row>
    <row r="24" spans="1:45" ht="12.75">
      <c r="A24" s="3">
        <v>1994</v>
      </c>
      <c r="B24" s="2">
        <v>20</v>
      </c>
      <c r="C24" s="18">
        <v>1241.83</v>
      </c>
      <c r="D24" s="16">
        <v>145</v>
      </c>
      <c r="E24" s="15">
        <v>1380.69</v>
      </c>
      <c r="F24" s="15">
        <v>369</v>
      </c>
      <c r="G24" s="13">
        <v>403.9</v>
      </c>
      <c r="H24" s="19">
        <v>382.59</v>
      </c>
      <c r="I24" s="9" t="s">
        <v>25</v>
      </c>
      <c r="J24" s="9" t="s">
        <v>25</v>
      </c>
      <c r="K24" s="4" t="s">
        <v>25</v>
      </c>
      <c r="L24" s="4" t="s">
        <v>25</v>
      </c>
      <c r="M24" t="s">
        <v>25</v>
      </c>
      <c r="N24" t="s">
        <v>25</v>
      </c>
      <c r="O24" s="4" t="s">
        <v>25</v>
      </c>
      <c r="P24" s="21">
        <v>2336</v>
      </c>
      <c r="Q24" s="22">
        <f t="shared" si="1"/>
        <v>415.29567629931836</v>
      </c>
      <c r="R24" s="27">
        <f t="shared" si="2"/>
        <v>315.00177047303293</v>
      </c>
      <c r="S24" s="27">
        <f t="shared" si="3"/>
        <v>394.22953024523144</v>
      </c>
      <c r="T24" s="29" t="s">
        <v>25</v>
      </c>
      <c r="U24" s="29" t="s">
        <v>25</v>
      </c>
      <c r="V24" s="30" t="s">
        <v>25</v>
      </c>
      <c r="W24" s="30" t="s">
        <v>25</v>
      </c>
      <c r="X24" s="24" t="s">
        <v>25</v>
      </c>
      <c r="Y24" s="24" t="s">
        <v>25</v>
      </c>
      <c r="Z24" s="4">
        <v>472.33</v>
      </c>
      <c r="AA24" s="31">
        <f t="shared" si="0"/>
        <v>119.81091312621506</v>
      </c>
      <c r="AB24" s="31">
        <v>86.86</v>
      </c>
      <c r="AC24" s="31">
        <f t="shared" si="6"/>
        <v>22.032849732481612</v>
      </c>
      <c r="AD24" s="31">
        <f t="shared" si="7"/>
        <v>97.77806339373345</v>
      </c>
      <c r="AE24" s="31"/>
      <c r="AF24" s="31"/>
      <c r="AG24" s="31"/>
      <c r="AH24" s="31"/>
      <c r="AI24" s="31"/>
      <c r="AS24">
        <v>115.2</v>
      </c>
    </row>
    <row r="25" spans="1:45" ht="12.75">
      <c r="A25" s="3">
        <v>1995</v>
      </c>
      <c r="B25" s="2">
        <v>20</v>
      </c>
      <c r="C25" s="18">
        <v>1497.56</v>
      </c>
      <c r="D25" s="16">
        <v>153</v>
      </c>
      <c r="E25" s="15">
        <v>1532.88</v>
      </c>
      <c r="F25" s="15">
        <v>429.5</v>
      </c>
      <c r="G25" s="13">
        <v>478.2</v>
      </c>
      <c r="H25" s="19">
        <v>293.95</v>
      </c>
      <c r="I25" s="19">
        <v>241.7</v>
      </c>
      <c r="J25" s="19">
        <v>7.87</v>
      </c>
      <c r="K25" s="19">
        <v>85.41</v>
      </c>
      <c r="L25" s="19">
        <v>22.01</v>
      </c>
      <c r="M25" s="19">
        <v>126.41</v>
      </c>
      <c r="N25" s="19" t="s">
        <v>25</v>
      </c>
      <c r="O25" s="4">
        <f>SUM(J25:N25)</f>
        <v>241.7</v>
      </c>
      <c r="P25" s="21">
        <v>2383</v>
      </c>
      <c r="Q25" s="22">
        <f t="shared" si="1"/>
        <v>462.63938339744067</v>
      </c>
      <c r="R25" s="27">
        <f t="shared" si="2"/>
        <v>350.9119723069587</v>
      </c>
      <c r="S25" s="27">
        <f t="shared" si="3"/>
        <v>426.7622988622389</v>
      </c>
      <c r="T25" s="28">
        <f aca="true" t="shared" si="8" ref="T25:Y27">J25/$S25*100</f>
        <v>1.8441179131759429</v>
      </c>
      <c r="U25" s="28">
        <f t="shared" si="8"/>
        <v>20.013482968787454</v>
      </c>
      <c r="V25" s="28">
        <f t="shared" si="8"/>
        <v>5.157437772427255</v>
      </c>
      <c r="W25" s="28">
        <f t="shared" si="8"/>
        <v>29.620704625739634</v>
      </c>
      <c r="X25" s="28" t="e">
        <f t="shared" si="8"/>
        <v>#VALUE!</v>
      </c>
      <c r="Y25" s="28">
        <f t="shared" si="8"/>
        <v>56.63574328013029</v>
      </c>
      <c r="Z25">
        <v>618.75</v>
      </c>
      <c r="AA25" s="31">
        <f t="shared" si="0"/>
        <v>144.98703415217466</v>
      </c>
      <c r="AB25" s="31">
        <v>122.535</v>
      </c>
      <c r="AC25" s="31">
        <f t="shared" si="6"/>
        <v>28.712705017917934</v>
      </c>
      <c r="AD25" s="31">
        <f t="shared" si="7"/>
        <v>116.27432913425673</v>
      </c>
      <c r="AE25" s="31"/>
      <c r="AF25" s="31"/>
      <c r="AG25" s="31"/>
      <c r="AH25" s="31"/>
      <c r="AI25" s="31"/>
      <c r="AS25">
        <v>111.4</v>
      </c>
    </row>
    <row r="26" spans="1:45" ht="12.75">
      <c r="A26" s="3">
        <v>1996</v>
      </c>
      <c r="B26" s="2">
        <v>20</v>
      </c>
      <c r="C26" s="18">
        <v>1697.9</v>
      </c>
      <c r="D26" s="16">
        <v>282.9</v>
      </c>
      <c r="E26" s="15">
        <v>1733.83</v>
      </c>
      <c r="F26" s="13">
        <v>448.8</v>
      </c>
      <c r="G26" s="14">
        <v>509.2</v>
      </c>
      <c r="H26" s="19">
        <v>316</v>
      </c>
      <c r="I26" s="9">
        <v>263.49</v>
      </c>
      <c r="J26" s="9">
        <v>10.7</v>
      </c>
      <c r="K26" s="4">
        <v>70.19</v>
      </c>
      <c r="L26" s="4">
        <v>23.67</v>
      </c>
      <c r="M26">
        <v>158.93</v>
      </c>
      <c r="N26" t="s">
        <v>25</v>
      </c>
      <c r="O26" s="4">
        <f>SUM(J26:N26)</f>
        <v>263.49</v>
      </c>
      <c r="P26" s="21">
        <v>2417</v>
      </c>
      <c r="Q26" s="22">
        <f t="shared" si="1"/>
        <v>501.0384522194282</v>
      </c>
      <c r="R26" s="27">
        <f t="shared" si="2"/>
        <v>380.0376660084363</v>
      </c>
      <c r="S26" s="27">
        <f t="shared" si="3"/>
        <v>446.77150500190396</v>
      </c>
      <c r="T26" s="28">
        <f t="shared" si="8"/>
        <v>2.394960260492531</v>
      </c>
      <c r="U26" s="28">
        <f t="shared" si="8"/>
        <v>15.710491652707544</v>
      </c>
      <c r="V26" s="28">
        <f t="shared" si="8"/>
        <v>5.298010221108243</v>
      </c>
      <c r="W26" s="28">
        <f t="shared" si="8"/>
        <v>35.572993850474575</v>
      </c>
      <c r="X26" s="28" t="e">
        <f t="shared" si="8"/>
        <v>#VALUE!</v>
      </c>
      <c r="Y26" s="28">
        <f t="shared" si="8"/>
        <v>58.976455984782895</v>
      </c>
      <c r="Z26">
        <v>596.99</v>
      </c>
      <c r="AA26" s="31">
        <f t="shared" si="0"/>
        <v>133.62311457116226</v>
      </c>
      <c r="AB26" s="31">
        <v>158.21</v>
      </c>
      <c r="AC26" s="31">
        <f t="shared" si="6"/>
        <v>35.41183764603022</v>
      </c>
      <c r="AD26" s="31">
        <f t="shared" si="7"/>
        <v>98.21127692513204</v>
      </c>
      <c r="AE26" s="31"/>
      <c r="AF26" s="31"/>
      <c r="AG26" s="31"/>
      <c r="AH26" s="31"/>
      <c r="AI26" s="31"/>
      <c r="AS26">
        <v>108.3</v>
      </c>
    </row>
    <row r="27" spans="1:45" ht="12.75">
      <c r="A27" s="3">
        <v>1997</v>
      </c>
      <c r="B27" s="2">
        <v>20</v>
      </c>
      <c r="C27" s="18">
        <v>1817.25</v>
      </c>
      <c r="D27" s="16">
        <v>282.89</v>
      </c>
      <c r="E27" s="15">
        <v>1849.99</v>
      </c>
      <c r="F27" s="15">
        <v>447</v>
      </c>
      <c r="G27" s="13">
        <v>513.2</v>
      </c>
      <c r="H27" s="19">
        <v>289.33</v>
      </c>
      <c r="I27" s="19">
        <v>243.86</v>
      </c>
      <c r="J27" s="19">
        <v>8.89</v>
      </c>
      <c r="K27" s="19">
        <v>52.58</v>
      </c>
      <c r="L27" s="19">
        <v>19.58</v>
      </c>
      <c r="M27" s="19">
        <v>162.81</v>
      </c>
      <c r="N27" s="19" t="s">
        <v>25</v>
      </c>
      <c r="O27" s="4">
        <f>SUM(J27:N27)</f>
        <v>243.86</v>
      </c>
      <c r="P27" s="21">
        <v>2454</v>
      </c>
      <c r="Q27" s="22">
        <f t="shared" si="1"/>
        <v>541.1215283969825</v>
      </c>
      <c r="R27" s="27">
        <f t="shared" si="2"/>
        <v>410.4406792891112</v>
      </c>
      <c r="S27" s="27">
        <f t="shared" si="3"/>
        <v>442.7558211694566</v>
      </c>
      <c r="T27" s="28">
        <f t="shared" si="8"/>
        <v>2.0078787392379684</v>
      </c>
      <c r="U27" s="28">
        <f t="shared" si="8"/>
        <v>11.875620259744926</v>
      </c>
      <c r="V27" s="28">
        <f t="shared" si="8"/>
        <v>4.422302105093298</v>
      </c>
      <c r="W27" s="28">
        <f t="shared" si="8"/>
        <v>36.771961477540344</v>
      </c>
      <c r="X27" s="28" t="e">
        <f t="shared" si="8"/>
        <v>#VALUE!</v>
      </c>
      <c r="Y27" s="28">
        <f t="shared" si="8"/>
        <v>55.07776258161654</v>
      </c>
      <c r="Z27">
        <v>578.61</v>
      </c>
      <c r="AA27" s="31">
        <f t="shared" si="0"/>
        <v>130.68377022615084</v>
      </c>
      <c r="AB27" s="31">
        <v>187.11</v>
      </c>
      <c r="AC27" s="31">
        <f t="shared" si="6"/>
        <v>42.260313936874724</v>
      </c>
      <c r="AD27" s="31">
        <f t="shared" si="7"/>
        <v>88.42345628927612</v>
      </c>
      <c r="AE27" s="31"/>
      <c r="AF27" s="31"/>
      <c r="AG27" s="31"/>
      <c r="AH27" s="31"/>
      <c r="AI27" s="31"/>
      <c r="AS27">
        <v>108</v>
      </c>
    </row>
    <row r="28" spans="1:45" ht="12.75">
      <c r="A28" s="3">
        <v>1998</v>
      </c>
      <c r="B28" s="2">
        <v>20</v>
      </c>
      <c r="C28" s="18">
        <v>1903.04</v>
      </c>
      <c r="D28" s="16">
        <v>265.5</v>
      </c>
      <c r="E28" s="15">
        <v>1697.68</v>
      </c>
      <c r="F28" s="13">
        <v>430.4</v>
      </c>
      <c r="G28" s="14">
        <v>497.8</v>
      </c>
      <c r="H28" s="19">
        <v>562.32</v>
      </c>
      <c r="I28" s="9" t="s">
        <v>25</v>
      </c>
      <c r="J28" s="9" t="s">
        <v>25</v>
      </c>
      <c r="K28" s="4" t="s">
        <v>25</v>
      </c>
      <c r="L28" s="4" t="s">
        <v>25</v>
      </c>
      <c r="M28" t="s">
        <v>25</v>
      </c>
      <c r="N28" t="s">
        <v>25</v>
      </c>
      <c r="O28" s="4" t="s">
        <v>25</v>
      </c>
      <c r="P28" s="21">
        <v>2499</v>
      </c>
      <c r="Q28" s="22">
        <f t="shared" si="1"/>
        <v>590.3635874811079</v>
      </c>
      <c r="R28" s="27">
        <f t="shared" si="2"/>
        <v>447.79078110442026</v>
      </c>
      <c r="S28" s="27">
        <f t="shared" si="3"/>
        <v>424.9841846467648</v>
      </c>
      <c r="T28" s="29" t="s">
        <v>25</v>
      </c>
      <c r="U28" s="29" t="s">
        <v>25</v>
      </c>
      <c r="V28" s="30" t="s">
        <v>25</v>
      </c>
      <c r="W28" s="30" t="s">
        <v>25</v>
      </c>
      <c r="X28" s="24" t="s">
        <v>25</v>
      </c>
      <c r="Y28" s="24" t="s">
        <v>25</v>
      </c>
      <c r="Z28" s="4">
        <v>650.55</v>
      </c>
      <c r="AA28" s="31">
        <f t="shared" si="0"/>
        <v>153.07628460120682</v>
      </c>
      <c r="AB28" s="31">
        <v>188.03</v>
      </c>
      <c r="AC28" s="31">
        <f t="shared" si="6"/>
        <v>44.2439993752439</v>
      </c>
      <c r="AD28" s="31">
        <f t="shared" si="7"/>
        <v>108.83228522596292</v>
      </c>
      <c r="AE28" s="31"/>
      <c r="AF28" s="31"/>
      <c r="AG28" s="31"/>
      <c r="AH28" s="31"/>
      <c r="AI28" s="31"/>
      <c r="AS28">
        <v>109.1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2000-03-27T08:51:25Z</dcterms:created>
  <dcterms:modified xsi:type="dcterms:W3CDTF">2005-08-16T08:34:31Z</dcterms:modified>
  <cp:category/>
  <cp:version/>
  <cp:contentType/>
  <cp:contentStatus/>
</cp:coreProperties>
</file>