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F25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new stipulations</t>
        </r>
      </text>
    </comment>
    <comment ref="F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6.p300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6.p398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6.p98</t>
        </r>
      </text>
    </comment>
    <comment ref="L32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6.2003.p98</t>
        </r>
      </text>
    </comment>
    <comment ref="D32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6.2003.p390</t>
        </r>
      </text>
    </comment>
    <comment ref="D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6.2002.p396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6.2002.p108</t>
        </r>
      </text>
    </comment>
    <comment ref="L30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6.2001.p128</t>
        </r>
      </text>
    </comment>
    <comment ref="D30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6.2001.p413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6.2000.p108</t>
        </r>
      </text>
    </comment>
    <comment ref="D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6.2000.p406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AV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<sst xmlns="http://schemas.openxmlformats.org/spreadsheetml/2006/main" count="176" uniqueCount="72">
  <si>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</si>
  <si>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</si>
  <si>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</si>
  <si>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</si>
  <si>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</si>
  <si>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</si>
  <si>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</si>
  <si>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</si>
  <si>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</si>
  <si>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</si>
  <si>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</si>
  <si>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</si>
  <si>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</si>
  <si>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</si>
  <si>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</si>
  <si>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</si>
  <si>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</si>
  <si>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</si>
  <si>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</si>
  <si>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</si>
  <si>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</si>
  <si>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</si>
  <si>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</si>
  <si>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</si>
  <si>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The Economic Indicators of Shannxi</t>
  </si>
  <si>
    <t>CODE</t>
  </si>
  <si>
    <t>last yr=100</t>
  </si>
  <si>
    <t>3.2 p.49 1999</t>
  </si>
  <si>
    <t>1978=100</t>
  </si>
  <si>
    <t>lab</t>
  </si>
  <si>
    <t>5.1 p.100 1999</t>
  </si>
  <si>
    <t>6.7 p.122 1999</t>
  </si>
  <si>
    <t>Real GDP</t>
  </si>
  <si>
    <t>Sum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</si>
  <si>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</si>
  <si>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</si>
  <si>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</si>
  <si>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</si>
  <si>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</si>
  <si>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</si>
  <si>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</si>
  <si>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</si>
  <si>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calcu GDP Index</t>
  </si>
  <si>
    <t>old acc</t>
  </si>
  <si>
    <t>2.15 p. 89 1991</t>
  </si>
  <si>
    <t>various yr bk</t>
  </si>
  <si>
    <t>ratio 90-91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</si>
  <si>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</si>
  <si>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</si>
  <si>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</si>
  <si>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</si>
  <si>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</si>
  <si>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</si>
  <si>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</si>
  <si>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</si>
  <si>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</si>
  <si>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</si>
  <si>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</si>
  <si>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</si>
  <si>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</si>
  <si>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</si>
  <si>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</si>
  <si>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</si>
  <si>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</si>
  <si>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</si>
  <si>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</si>
  <si>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</si>
  <si>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</si>
  <si>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</si>
  <si>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</si>
  <si>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Shaanxi Statistical yearbook 1999-2004</t>
  </si>
  <si>
    <t>Adjusted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</si>
</sst>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  <numFmt numFmtId="190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4" fillId="4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0" borderId="1" xfId="0" applyNumberFormat="1" applyBorder="1" applyAlignment="1">
      <alignment horizontal="right"/>
    </xf>
    <xf numFmtId="4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right"/>
    </xf>
    <xf numFmtId="4" fontId="0" fillId="5" borderId="0" xfId="0" applyNumberFormat="1" applyFont="1" applyFill="1" applyAlignment="1" quotePrefix="1">
      <alignment horizontal="right"/>
    </xf>
    <xf numFmtId="4" fontId="0" fillId="5" borderId="1" xfId="0" applyNumberFormat="1" applyFont="1" applyFill="1" applyBorder="1" applyAlignment="1" quotePrefix="1">
      <alignment horizontal="right"/>
    </xf>
    <xf numFmtId="4" fontId="0" fillId="0" borderId="0" xfId="0" applyNumberFormat="1" applyFont="1" applyFill="1" applyAlignment="1" quotePrefix="1">
      <alignment horizontal="right"/>
    </xf>
    <xf numFmtId="4" fontId="0" fillId="0" borderId="0" xfId="0" applyNumberFormat="1" applyFont="1" applyFill="1" applyBorder="1" applyAlignment="1" quotePrefix="1">
      <alignment horizontal="right"/>
    </xf>
    <xf numFmtId="4" fontId="0" fillId="0" borderId="1" xfId="0" applyNumberFormat="1" applyFont="1" applyFill="1" applyBorder="1" applyAlignment="1" quotePrefix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:E14"/>
    </sheetView>
  </sheetViews>
  <sheetFormatPr defaultColWidth="9.140625" defaultRowHeight="12.75"/>
  <cols>
    <col min="1" max="1" width="9.00390625" style="0" customWidth="1"/>
    <col min="2" max="2" width="6.421875" style="0" customWidth="1"/>
    <col min="3" max="3" width="9.2812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9" max="19" width="15.00390625" style="0" bestFit="1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24</v>
      </c>
    </row>
    <row r="2" spans="8:12" ht="12.75">
      <c r="H2" s="1" t="s">
        <v>0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 t="s">
        <v>31</v>
      </c>
      <c r="M3" s="1"/>
    </row>
    <row r="4" spans="1:48" ht="12.75">
      <c r="A4" s="1"/>
      <c r="B4" s="1"/>
      <c r="C4" s="1"/>
      <c r="D4" s="1"/>
      <c r="E4" s="2" t="s">
        <v>71</v>
      </c>
      <c r="F4" s="1"/>
      <c r="G4" s="2" t="s">
        <v>71</v>
      </c>
      <c r="H4" s="7" t="s">
        <v>1</v>
      </c>
      <c r="I4" s="7"/>
      <c r="M4" s="1"/>
      <c r="N4" s="1"/>
      <c r="O4" s="1"/>
      <c r="R4" t="s">
        <v>30</v>
      </c>
      <c r="S4" t="s">
        <v>42</v>
      </c>
      <c r="AB4" t="s">
        <v>45</v>
      </c>
      <c r="AD4" t="s">
        <v>60</v>
      </c>
      <c r="AE4" t="s">
        <v>63</v>
      </c>
      <c r="AL4" t="s">
        <v>44</v>
      </c>
      <c r="AR4" t="s">
        <v>47</v>
      </c>
      <c r="AT4" t="s">
        <v>48</v>
      </c>
      <c r="AV4" t="s">
        <v>27</v>
      </c>
    </row>
    <row r="5" spans="1:48" ht="12.75">
      <c r="A5" s="2" t="s">
        <v>2</v>
      </c>
      <c r="C5" s="2" t="s">
        <v>3</v>
      </c>
      <c r="D5" s="2" t="s">
        <v>4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1" t="s">
        <v>13</v>
      </c>
      <c r="Q5" t="s">
        <v>33</v>
      </c>
      <c r="R5" t="s">
        <v>29</v>
      </c>
      <c r="S5" t="s">
        <v>28</v>
      </c>
      <c r="T5" s="22" t="s">
        <v>32</v>
      </c>
      <c r="U5" s="22" t="s">
        <v>34</v>
      </c>
      <c r="V5" s="23" t="s">
        <v>35</v>
      </c>
      <c r="W5" s="24" t="s">
        <v>36</v>
      </c>
      <c r="X5" s="24" t="s">
        <v>37</v>
      </c>
      <c r="Y5" s="24" t="s">
        <v>38</v>
      </c>
      <c r="Z5" s="25" t="s">
        <v>39</v>
      </c>
      <c r="AA5" s="25" t="s">
        <v>40</v>
      </c>
      <c r="AB5" t="s">
        <v>58</v>
      </c>
      <c r="AC5" t="s">
        <v>59</v>
      </c>
      <c r="AD5" t="s">
        <v>61</v>
      </c>
      <c r="AE5" t="s">
        <v>62</v>
      </c>
      <c r="AF5" t="s">
        <v>64</v>
      </c>
      <c r="AL5" t="s">
        <v>43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V5" t="s">
        <v>26</v>
      </c>
    </row>
    <row r="6" spans="1:27" ht="12.75">
      <c r="A6" s="2"/>
      <c r="C6" s="2" t="s">
        <v>14</v>
      </c>
      <c r="D6" s="11" t="s">
        <v>15</v>
      </c>
      <c r="E6" s="11" t="s">
        <v>15</v>
      </c>
      <c r="F6" s="10" t="s">
        <v>16</v>
      </c>
      <c r="G6" s="10" t="s">
        <v>16</v>
      </c>
      <c r="H6" s="10" t="s">
        <v>17</v>
      </c>
      <c r="I6" s="10" t="s">
        <v>17</v>
      </c>
      <c r="J6" s="2" t="s">
        <v>18</v>
      </c>
      <c r="K6" s="2" t="s">
        <v>19</v>
      </c>
      <c r="T6" s="22"/>
      <c r="U6" s="22" t="s">
        <v>41</v>
      </c>
      <c r="V6" s="23"/>
      <c r="W6" s="23"/>
      <c r="X6" s="23"/>
      <c r="Y6" s="23"/>
      <c r="Z6" s="23"/>
      <c r="AA6" s="23"/>
    </row>
    <row r="7" spans="1:27" ht="12.75">
      <c r="A7" s="2"/>
      <c r="B7" s="2" t="s">
        <v>25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2"/>
      <c r="U7" s="22"/>
      <c r="V7" s="23"/>
      <c r="W7" s="23"/>
      <c r="X7" s="23"/>
      <c r="Y7" s="23"/>
      <c r="Z7" s="23"/>
      <c r="AA7" s="23"/>
    </row>
    <row r="8" spans="1:41" ht="12.75">
      <c r="A8" s="12">
        <v>1978</v>
      </c>
      <c r="B8" s="2">
        <v>26</v>
      </c>
      <c r="C8" s="18">
        <v>81.07</v>
      </c>
      <c r="D8" s="16"/>
      <c r="E8" s="16"/>
      <c r="F8" s="17">
        <v>96.48</v>
      </c>
      <c r="G8" s="17"/>
      <c r="H8" s="17">
        <v>100</v>
      </c>
      <c r="I8" s="13">
        <v>100</v>
      </c>
      <c r="J8" s="2"/>
      <c r="K8" s="2"/>
      <c r="L8" s="2"/>
      <c r="M8" s="2"/>
      <c r="N8" s="2"/>
      <c r="O8" s="2"/>
      <c r="P8" s="1"/>
      <c r="Q8" s="2"/>
      <c r="R8">
        <v>1078</v>
      </c>
      <c r="S8" s="20">
        <v>100</v>
      </c>
      <c r="T8" s="26">
        <f>C$8/100*S8</f>
        <v>81.07</v>
      </c>
      <c r="U8" s="26">
        <f>C8/T8*100</f>
        <v>100</v>
      </c>
      <c r="V8" s="27"/>
      <c r="W8" s="23"/>
      <c r="X8" s="23"/>
      <c r="Y8" s="23"/>
      <c r="Z8" s="23"/>
      <c r="AA8" s="23"/>
      <c r="AB8" s="28">
        <f aca="true" t="shared" si="0" ref="AB8:AB18">AL8*$AL$37</f>
        <v>36.55564909340241</v>
      </c>
      <c r="AC8" s="29">
        <f>AB8/U8*100</f>
        <v>36.55564909340241</v>
      </c>
      <c r="AD8" s="29"/>
      <c r="AE8" s="29"/>
      <c r="AF8" s="29"/>
      <c r="AG8" s="29"/>
      <c r="AH8" s="29"/>
      <c r="AI8" s="29"/>
      <c r="AJ8" s="29"/>
      <c r="AK8" s="29"/>
      <c r="AL8">
        <v>26.45</v>
      </c>
      <c r="AM8">
        <v>71.2123</v>
      </c>
      <c r="AN8" t="s">
        <v>57</v>
      </c>
      <c r="AO8">
        <v>9.9218</v>
      </c>
    </row>
    <row r="9" spans="1:48" ht="12.75">
      <c r="A9" s="12">
        <v>1979</v>
      </c>
      <c r="B9" s="2">
        <v>26</v>
      </c>
      <c r="C9" s="18">
        <v>94.52</v>
      </c>
      <c r="D9" s="16"/>
      <c r="E9" s="16"/>
      <c r="F9" s="17">
        <v>105.79</v>
      </c>
      <c r="G9" s="17"/>
      <c r="H9" s="17">
        <v>101.6</v>
      </c>
      <c r="I9" s="13">
        <v>101.7</v>
      </c>
      <c r="J9" s="2"/>
      <c r="K9" s="2"/>
      <c r="L9" s="2"/>
      <c r="M9" s="2"/>
      <c r="N9" s="2"/>
      <c r="O9" s="2"/>
      <c r="P9" s="1"/>
      <c r="Q9" s="2"/>
      <c r="R9">
        <v>1105</v>
      </c>
      <c r="S9" s="20">
        <f aca="true" t="shared" si="1" ref="S9:S33">S8*AV9/100</f>
        <v>107.5</v>
      </c>
      <c r="T9" s="26">
        <f aca="true" t="shared" si="2" ref="T9:T28">C$8/100*S9</f>
        <v>87.15025</v>
      </c>
      <c r="U9" s="26">
        <f aca="true" t="shared" si="3" ref="U9:U28">C9/T9*100</f>
        <v>108.45637275854057</v>
      </c>
      <c r="V9" s="27"/>
      <c r="W9" s="23"/>
      <c r="X9" s="23"/>
      <c r="Y9" s="23"/>
      <c r="Z9" s="23"/>
      <c r="AA9" s="23"/>
      <c r="AB9" s="28">
        <f t="shared" si="0"/>
        <v>38.60110696327899</v>
      </c>
      <c r="AC9" s="29">
        <f aca="true" t="shared" si="4" ref="AC9:AC33">AB9/U9*100</f>
        <v>35.59136819854533</v>
      </c>
      <c r="AD9" s="29"/>
      <c r="AE9" s="29"/>
      <c r="AF9" s="29"/>
      <c r="AG9" s="29"/>
      <c r="AH9" s="29"/>
      <c r="AI9" s="29"/>
      <c r="AJ9" s="29"/>
      <c r="AK9" s="29"/>
      <c r="AL9">
        <v>27.93</v>
      </c>
      <c r="AN9" t="s">
        <v>57</v>
      </c>
      <c r="AV9">
        <v>107.5</v>
      </c>
    </row>
    <row r="10" spans="1:48" ht="12.75">
      <c r="A10" s="12">
        <v>1980</v>
      </c>
      <c r="B10" s="2">
        <v>26</v>
      </c>
      <c r="C10" s="18">
        <v>94.91</v>
      </c>
      <c r="D10" s="16"/>
      <c r="E10" s="16"/>
      <c r="F10" s="17">
        <v>109.96</v>
      </c>
      <c r="G10" s="17"/>
      <c r="H10" s="17">
        <v>106.4</v>
      </c>
      <c r="I10" s="13">
        <v>107.1</v>
      </c>
      <c r="J10" s="2"/>
      <c r="K10" s="2"/>
      <c r="L10" s="2"/>
      <c r="M10" s="2"/>
      <c r="N10" s="2"/>
      <c r="O10" s="2"/>
      <c r="P10" s="1"/>
      <c r="Q10" s="2"/>
      <c r="R10">
        <v>1158</v>
      </c>
      <c r="S10" s="20">
        <f t="shared" si="1"/>
        <v>115.3475</v>
      </c>
      <c r="T10" s="26">
        <f t="shared" si="2"/>
        <v>93.51221824999999</v>
      </c>
      <c r="U10" s="26">
        <f t="shared" si="3"/>
        <v>101.49475841356166</v>
      </c>
      <c r="V10" s="27"/>
      <c r="W10" s="23"/>
      <c r="X10" s="23"/>
      <c r="Y10" s="23"/>
      <c r="Z10" s="23"/>
      <c r="AA10" s="23"/>
      <c r="AB10" s="28">
        <f t="shared" si="0"/>
        <v>25.125962212402865</v>
      </c>
      <c r="AC10" s="29">
        <f t="shared" si="4"/>
        <v>24.755921000394785</v>
      </c>
      <c r="AD10" s="29"/>
      <c r="AE10" s="29"/>
      <c r="AF10" s="29"/>
      <c r="AG10" s="29"/>
      <c r="AH10" s="29"/>
      <c r="AI10" s="29"/>
      <c r="AJ10" s="29"/>
      <c r="AK10" s="29"/>
      <c r="AL10">
        <v>18.18</v>
      </c>
      <c r="AM10">
        <v>80.4046</v>
      </c>
      <c r="AN10" t="s">
        <v>57</v>
      </c>
      <c r="AO10">
        <v>10.4629</v>
      </c>
      <c r="AV10">
        <v>107.3</v>
      </c>
    </row>
    <row r="11" spans="1:48" ht="12.75">
      <c r="A11" s="12">
        <v>1981</v>
      </c>
      <c r="B11" s="2">
        <v>26</v>
      </c>
      <c r="C11" s="18">
        <v>102.9</v>
      </c>
      <c r="D11" s="16"/>
      <c r="E11" s="16"/>
      <c r="F11" s="17">
        <v>108.64</v>
      </c>
      <c r="G11" s="17"/>
      <c r="H11" s="17">
        <v>109.6</v>
      </c>
      <c r="I11" s="13">
        <v>110.9</v>
      </c>
      <c r="J11" s="2"/>
      <c r="K11" s="2"/>
      <c r="L11" s="2"/>
      <c r="M11" s="2"/>
      <c r="N11" s="2"/>
      <c r="O11" s="2"/>
      <c r="P11" s="1"/>
      <c r="Q11" s="2"/>
      <c r="R11">
        <v>1202</v>
      </c>
      <c r="S11" s="20">
        <f t="shared" si="1"/>
        <v>120.53813749999999</v>
      </c>
      <c r="T11" s="26">
        <f t="shared" si="2"/>
        <v>97.72026807124999</v>
      </c>
      <c r="U11" s="26">
        <f t="shared" si="3"/>
        <v>105.3005707321365</v>
      </c>
      <c r="V11" s="27"/>
      <c r="W11" s="23"/>
      <c r="X11" s="23"/>
      <c r="Y11" s="23"/>
      <c r="Z11" s="23"/>
      <c r="AA11" s="23"/>
      <c r="AB11" s="28">
        <f t="shared" si="0"/>
        <v>30.19814490324547</v>
      </c>
      <c r="AC11" s="29">
        <f t="shared" si="4"/>
        <v>28.678044851308055</v>
      </c>
      <c r="AD11" s="29"/>
      <c r="AE11" s="29"/>
      <c r="AF11" s="29"/>
      <c r="AG11" s="29"/>
      <c r="AH11" s="29"/>
      <c r="AI11" s="29"/>
      <c r="AJ11" s="29"/>
      <c r="AK11" s="29"/>
      <c r="AL11">
        <v>21.85</v>
      </c>
      <c r="AN11" t="s">
        <v>57</v>
      </c>
      <c r="AV11">
        <v>104.5</v>
      </c>
    </row>
    <row r="12" spans="1:48" ht="12.75">
      <c r="A12" s="12">
        <v>1982</v>
      </c>
      <c r="B12" s="2">
        <v>26</v>
      </c>
      <c r="C12" s="18">
        <v>111.95</v>
      </c>
      <c r="D12" s="16"/>
      <c r="E12" s="16"/>
      <c r="F12" s="17">
        <v>117.71</v>
      </c>
      <c r="G12" s="17"/>
      <c r="H12" s="17">
        <v>110.7</v>
      </c>
      <c r="I12" s="13">
        <v>112.5</v>
      </c>
      <c r="J12" s="2"/>
      <c r="K12" s="2"/>
      <c r="L12" s="2"/>
      <c r="M12" s="2"/>
      <c r="N12" s="2"/>
      <c r="O12" s="2"/>
      <c r="P12" s="1"/>
      <c r="Q12" s="2"/>
      <c r="R12">
        <v>1250</v>
      </c>
      <c r="S12" s="20">
        <f t="shared" si="1"/>
        <v>131.50710801249997</v>
      </c>
      <c r="T12" s="26">
        <f t="shared" si="2"/>
        <v>106.61281246573373</v>
      </c>
      <c r="U12" s="26">
        <f t="shared" si="3"/>
        <v>105.00614082944458</v>
      </c>
      <c r="V12" s="27"/>
      <c r="W12" s="23"/>
      <c r="X12" s="23"/>
      <c r="Y12" s="23"/>
      <c r="Z12" s="23"/>
      <c r="AA12" s="23"/>
      <c r="AB12" s="28">
        <f t="shared" si="0"/>
        <v>39.74822184976383</v>
      </c>
      <c r="AC12" s="29">
        <f t="shared" si="4"/>
        <v>37.85323556869362</v>
      </c>
      <c r="AD12" s="29"/>
      <c r="AE12" s="29"/>
      <c r="AF12" s="29"/>
      <c r="AG12" s="29"/>
      <c r="AH12" s="29"/>
      <c r="AI12" s="29"/>
      <c r="AJ12" s="29"/>
      <c r="AK12" s="29"/>
      <c r="AL12">
        <v>28.76</v>
      </c>
      <c r="AN12" t="s">
        <v>57</v>
      </c>
      <c r="AV12">
        <v>109.1</v>
      </c>
    </row>
    <row r="13" spans="1:48" ht="12.75">
      <c r="A13" s="12">
        <v>1983</v>
      </c>
      <c r="B13" s="2">
        <v>26</v>
      </c>
      <c r="C13" s="18">
        <v>123.9</v>
      </c>
      <c r="D13" s="16"/>
      <c r="E13" s="16"/>
      <c r="F13" s="17">
        <v>131.77</v>
      </c>
      <c r="G13" s="17"/>
      <c r="H13" s="17">
        <v>112.4</v>
      </c>
      <c r="I13" s="13">
        <v>114.2</v>
      </c>
      <c r="J13" s="2"/>
      <c r="K13" s="2"/>
      <c r="L13" s="2"/>
      <c r="M13" s="2"/>
      <c r="N13" s="2"/>
      <c r="O13" s="2"/>
      <c r="P13" s="1"/>
      <c r="Q13" s="2"/>
      <c r="R13">
        <v>1285</v>
      </c>
      <c r="S13" s="20">
        <f t="shared" si="1"/>
        <v>141.10712689741248</v>
      </c>
      <c r="T13" s="26">
        <f t="shared" si="2"/>
        <v>114.3955477757323</v>
      </c>
      <c r="U13" s="26">
        <f t="shared" si="3"/>
        <v>108.30841095573125</v>
      </c>
      <c r="V13" s="27"/>
      <c r="W13" s="23"/>
      <c r="X13" s="23"/>
      <c r="Y13" s="23"/>
      <c r="Z13" s="23"/>
      <c r="AA13" s="23"/>
      <c r="AB13" s="28">
        <f t="shared" si="0"/>
        <v>39.43034664025598</v>
      </c>
      <c r="AC13" s="29">
        <f t="shared" si="4"/>
        <v>36.405618263915166</v>
      </c>
      <c r="AD13" s="29"/>
      <c r="AE13" s="29"/>
      <c r="AF13" s="29"/>
      <c r="AG13" s="29"/>
      <c r="AH13" s="29"/>
      <c r="AI13" s="29"/>
      <c r="AJ13" s="29"/>
      <c r="AK13" s="29"/>
      <c r="AL13">
        <v>28.53</v>
      </c>
      <c r="AN13" t="s">
        <v>57</v>
      </c>
      <c r="AV13">
        <v>107.3</v>
      </c>
    </row>
    <row r="14" spans="1:48" ht="12.75">
      <c r="A14" s="3">
        <v>1984</v>
      </c>
      <c r="B14" s="2">
        <v>26</v>
      </c>
      <c r="C14" s="18">
        <v>149.35</v>
      </c>
      <c r="D14" s="16">
        <v>162</v>
      </c>
      <c r="E14" s="16"/>
      <c r="F14" s="15">
        <v>150.7</v>
      </c>
      <c r="G14" s="15"/>
      <c r="H14" s="15">
        <v>116.8</v>
      </c>
      <c r="I14" s="13">
        <v>117.6</v>
      </c>
      <c r="J14" s="2"/>
      <c r="K14" s="2"/>
      <c r="R14">
        <v>1337</v>
      </c>
      <c r="S14" s="20">
        <f t="shared" si="1"/>
        <v>166.2241954851519</v>
      </c>
      <c r="T14" s="26">
        <f t="shared" si="2"/>
        <v>134.75795527981265</v>
      </c>
      <c r="U14" s="26">
        <f t="shared" si="3"/>
        <v>110.8283363975717</v>
      </c>
      <c r="V14" s="27"/>
      <c r="W14" s="23"/>
      <c r="X14" s="23"/>
      <c r="Y14" s="23"/>
      <c r="Z14" s="23"/>
      <c r="AA14" s="23"/>
      <c r="AB14" s="28">
        <f t="shared" si="0"/>
        <v>54.992411244857536</v>
      </c>
      <c r="AC14" s="29">
        <f t="shared" si="4"/>
        <v>49.61945025285288</v>
      </c>
      <c r="AD14" s="29"/>
      <c r="AE14" s="29"/>
      <c r="AF14" s="29"/>
      <c r="AG14" s="29"/>
      <c r="AH14" s="29"/>
      <c r="AI14" s="29"/>
      <c r="AJ14" s="29"/>
      <c r="AK14" s="29"/>
      <c r="AL14">
        <v>39.79</v>
      </c>
      <c r="AN14" t="s">
        <v>57</v>
      </c>
      <c r="AR14" t="e">
        <f aca="true" t="shared" si="5" ref="AR14:AR23">AM14-AN14+AO14+AP14+AQ14</f>
        <v>#VALUE!</v>
      </c>
      <c r="AT14" t="e">
        <f>AS14-AR14</f>
        <v>#VALUE!</v>
      </c>
      <c r="AV14">
        <v>117.8</v>
      </c>
    </row>
    <row r="15" spans="1:48" ht="12.75">
      <c r="A15" s="3">
        <v>1985</v>
      </c>
      <c r="B15" s="2">
        <v>26</v>
      </c>
      <c r="C15" s="18">
        <v>180.87</v>
      </c>
      <c r="D15" s="16">
        <v>165</v>
      </c>
      <c r="E15" s="16">
        <v>151.8</v>
      </c>
      <c r="F15" s="15">
        <v>192.08</v>
      </c>
      <c r="G15" s="15"/>
      <c r="H15" s="15">
        <v>124.4</v>
      </c>
      <c r="I15" s="13">
        <v>125.8</v>
      </c>
      <c r="J15" s="19">
        <v>57.99</v>
      </c>
      <c r="K15" s="19">
        <f>SUM(L15:P15)</f>
        <v>57.97999999999999</v>
      </c>
      <c r="L15" s="19">
        <v>13.69</v>
      </c>
      <c r="M15" s="19">
        <v>9.96</v>
      </c>
      <c r="N15" s="19">
        <v>0.22</v>
      </c>
      <c r="O15" s="19">
        <v>31.31</v>
      </c>
      <c r="P15" s="19">
        <v>2.8</v>
      </c>
      <c r="Q15" s="4">
        <f aca="true" t="shared" si="6" ref="Q15:Q26">SUM(L15:P15)</f>
        <v>57.97999999999999</v>
      </c>
      <c r="R15">
        <v>1375</v>
      </c>
      <c r="S15" s="20">
        <f t="shared" si="1"/>
        <v>193.65118774020198</v>
      </c>
      <c r="T15" s="26">
        <f t="shared" si="2"/>
        <v>156.99301790098173</v>
      </c>
      <c r="U15" s="26">
        <f t="shared" si="3"/>
        <v>115.20894522460732</v>
      </c>
      <c r="V15" s="27">
        <f aca="true" t="shared" si="7" ref="V15:AA28">L15/$U15*100</f>
        <v>11.882757865121023</v>
      </c>
      <c r="W15" s="27">
        <f t="shared" si="7"/>
        <v>8.64516204065781</v>
      </c>
      <c r="X15" s="27">
        <f t="shared" si="7"/>
        <v>0.19095739447236126</v>
      </c>
      <c r="Y15" s="27">
        <f t="shared" si="7"/>
        <v>27.176709186043773</v>
      </c>
      <c r="Z15" s="27">
        <f t="shared" si="7"/>
        <v>2.4303668387391433</v>
      </c>
      <c r="AA15" s="27">
        <f t="shared" si="7"/>
        <v>50.325953325034114</v>
      </c>
      <c r="AB15" s="28">
        <f t="shared" si="0"/>
        <v>100.42092488191376</v>
      </c>
      <c r="AC15" s="29">
        <f t="shared" si="4"/>
        <v>87.16417348161347</v>
      </c>
      <c r="AD15" s="29"/>
      <c r="AE15" s="29"/>
      <c r="AF15" s="29"/>
      <c r="AG15" s="29"/>
      <c r="AH15" s="29"/>
      <c r="AI15" s="29"/>
      <c r="AJ15" s="29"/>
      <c r="AK15" s="29"/>
      <c r="AL15">
        <v>72.66</v>
      </c>
      <c r="AM15">
        <v>146.3521</v>
      </c>
      <c r="AN15" t="s">
        <v>57</v>
      </c>
      <c r="AO15">
        <v>17.8636</v>
      </c>
      <c r="AR15" t="e">
        <f t="shared" si="5"/>
        <v>#VALUE!</v>
      </c>
      <c r="AT15" t="e">
        <f aca="true" t="shared" si="8" ref="AT15:AT23">AS15-AR15</f>
        <v>#VALUE!</v>
      </c>
      <c r="AV15">
        <v>116.5</v>
      </c>
    </row>
    <row r="16" spans="1:48" ht="12.75">
      <c r="A16" s="3">
        <v>1986</v>
      </c>
      <c r="B16" s="2">
        <v>26</v>
      </c>
      <c r="C16" s="18">
        <v>206.31</v>
      </c>
      <c r="D16" s="16">
        <v>171</v>
      </c>
      <c r="E16" s="16">
        <v>157.9</v>
      </c>
      <c r="F16" s="15">
        <v>219.26</v>
      </c>
      <c r="G16" s="15"/>
      <c r="H16" s="15">
        <v>130.9</v>
      </c>
      <c r="I16" s="13">
        <v>133.4</v>
      </c>
      <c r="J16" s="19">
        <v>63.53</v>
      </c>
      <c r="K16" s="19">
        <f aca="true" t="shared" si="9" ref="K16:K25">SUM(L16:P16)</f>
        <v>63.53</v>
      </c>
      <c r="L16" s="19">
        <v>14.86</v>
      </c>
      <c r="M16" s="19">
        <v>12.79</v>
      </c>
      <c r="N16" s="19">
        <v>0.71</v>
      </c>
      <c r="O16" s="19">
        <v>32.59</v>
      </c>
      <c r="P16" s="19">
        <v>2.58</v>
      </c>
      <c r="Q16" s="4">
        <f t="shared" si="6"/>
        <v>63.53</v>
      </c>
      <c r="R16">
        <v>1409</v>
      </c>
      <c r="S16" s="20">
        <f t="shared" si="1"/>
        <v>210.49884107359955</v>
      </c>
      <c r="T16" s="26">
        <f t="shared" si="2"/>
        <v>170.65141045836714</v>
      </c>
      <c r="U16" s="26">
        <f t="shared" si="3"/>
        <v>120.89557270335733</v>
      </c>
      <c r="V16" s="27">
        <f t="shared" si="7"/>
        <v>12.291599822652008</v>
      </c>
      <c r="W16" s="27">
        <f t="shared" si="7"/>
        <v>10.579378313036283</v>
      </c>
      <c r="X16" s="27">
        <f t="shared" si="7"/>
        <v>0.5872837061966976</v>
      </c>
      <c r="Y16" s="27">
        <f t="shared" si="7"/>
        <v>26.957149274577997</v>
      </c>
      <c r="Z16" s="27">
        <f t="shared" si="7"/>
        <v>2.1340731858978588</v>
      </c>
      <c r="AA16" s="27">
        <f t="shared" si="7"/>
        <v>52.54948430236084</v>
      </c>
      <c r="AB16" s="28">
        <f t="shared" si="0"/>
        <v>109.05883818375743</v>
      </c>
      <c r="AC16" s="29">
        <f t="shared" si="4"/>
        <v>90.20912490431407</v>
      </c>
      <c r="AD16" s="29"/>
      <c r="AE16" s="29"/>
      <c r="AF16" s="29"/>
      <c r="AG16" s="29"/>
      <c r="AH16" s="29"/>
      <c r="AI16" s="29"/>
      <c r="AJ16" s="29"/>
      <c r="AK16" s="29"/>
      <c r="AL16">
        <v>78.91</v>
      </c>
      <c r="AN16" t="s">
        <v>57</v>
      </c>
      <c r="AR16" t="e">
        <f t="shared" si="5"/>
        <v>#VALUE!</v>
      </c>
      <c r="AT16" t="e">
        <f t="shared" si="8"/>
        <v>#VALUE!</v>
      </c>
      <c r="AV16">
        <v>108.7</v>
      </c>
    </row>
    <row r="17" spans="1:48" ht="12.75">
      <c r="A17" s="3">
        <v>1987</v>
      </c>
      <c r="B17" s="2">
        <v>26</v>
      </c>
      <c r="C17" s="18">
        <v>239.45</v>
      </c>
      <c r="D17" s="16">
        <v>176</v>
      </c>
      <c r="E17" s="16">
        <v>162</v>
      </c>
      <c r="F17" s="15">
        <v>258.44</v>
      </c>
      <c r="G17" s="15"/>
      <c r="H17" s="15">
        <v>142.2</v>
      </c>
      <c r="I17" s="13">
        <v>144.9</v>
      </c>
      <c r="J17" s="19">
        <v>80.89</v>
      </c>
      <c r="K17" s="19">
        <f t="shared" si="9"/>
        <v>80.89999999999999</v>
      </c>
      <c r="L17" s="19">
        <v>16.73</v>
      </c>
      <c r="M17" s="19">
        <v>18.95</v>
      </c>
      <c r="N17" s="19">
        <v>2.67</v>
      </c>
      <c r="O17" s="19">
        <v>38.59</v>
      </c>
      <c r="P17" s="19">
        <v>3.96</v>
      </c>
      <c r="Q17" s="4">
        <f t="shared" si="6"/>
        <v>80.89999999999999</v>
      </c>
      <c r="R17">
        <v>1449</v>
      </c>
      <c r="S17" s="20">
        <f t="shared" si="1"/>
        <v>231.5487251809595</v>
      </c>
      <c r="T17" s="26">
        <f t="shared" si="2"/>
        <v>187.71655150420386</v>
      </c>
      <c r="U17" s="26">
        <f t="shared" si="3"/>
        <v>127.55934310600074</v>
      </c>
      <c r="V17" s="27">
        <f t="shared" si="7"/>
        <v>13.115464216601925</v>
      </c>
      <c r="W17" s="27">
        <f t="shared" si="7"/>
        <v>14.855830657776837</v>
      </c>
      <c r="X17" s="27">
        <f t="shared" si="7"/>
        <v>2.0931434224941503</v>
      </c>
      <c r="Y17" s="27">
        <f t="shared" si="7"/>
        <v>30.25258602024317</v>
      </c>
      <c r="Z17" s="27">
        <f t="shared" si="7"/>
        <v>3.1044374356093014</v>
      </c>
      <c r="AA17" s="27">
        <f t="shared" si="7"/>
        <v>63.42146175272537</v>
      </c>
      <c r="AB17" s="28">
        <f t="shared" si="0"/>
        <v>123.95751104677738</v>
      </c>
      <c r="AC17" s="29">
        <f t="shared" si="4"/>
        <v>97.17634790872961</v>
      </c>
      <c r="AD17" s="29"/>
      <c r="AE17" s="29"/>
      <c r="AF17" s="29"/>
      <c r="AG17" s="29"/>
      <c r="AH17" s="29"/>
      <c r="AI17" s="29"/>
      <c r="AJ17" s="29"/>
      <c r="AK17" s="29"/>
      <c r="AL17">
        <v>89.69</v>
      </c>
      <c r="AN17" t="s">
        <v>57</v>
      </c>
      <c r="AR17" t="e">
        <f t="shared" si="5"/>
        <v>#VALUE!</v>
      </c>
      <c r="AT17" t="e">
        <f t="shared" si="8"/>
        <v>#VALUE!</v>
      </c>
      <c r="AV17">
        <v>110</v>
      </c>
    </row>
    <row r="18" spans="1:48" ht="12.75">
      <c r="A18" s="3">
        <v>1988</v>
      </c>
      <c r="B18" s="2">
        <v>26</v>
      </c>
      <c r="C18" s="18">
        <v>301.49</v>
      </c>
      <c r="D18" s="16">
        <v>181</v>
      </c>
      <c r="E18" s="16">
        <v>166.3</v>
      </c>
      <c r="F18" s="15">
        <v>331.74</v>
      </c>
      <c r="G18" s="15"/>
      <c r="H18" s="15">
        <v>169.2</v>
      </c>
      <c r="I18" s="13">
        <v>172.5</v>
      </c>
      <c r="J18" s="19">
        <v>94.72</v>
      </c>
      <c r="K18" s="19">
        <f t="shared" si="9"/>
        <v>94.72</v>
      </c>
      <c r="L18" s="19">
        <v>15.45</v>
      </c>
      <c r="M18" s="19">
        <v>21.74</v>
      </c>
      <c r="N18" s="19">
        <v>3.76</v>
      </c>
      <c r="O18" s="19">
        <v>45.18</v>
      </c>
      <c r="P18" s="19">
        <v>8.59</v>
      </c>
      <c r="Q18" s="4">
        <f t="shared" si="6"/>
        <v>94.72</v>
      </c>
      <c r="R18">
        <v>1494</v>
      </c>
      <c r="S18" s="20">
        <f t="shared" si="1"/>
        <v>280.173957468961</v>
      </c>
      <c r="T18" s="26">
        <f t="shared" si="2"/>
        <v>227.1370273200867</v>
      </c>
      <c r="U18" s="26">
        <f t="shared" si="3"/>
        <v>132.73485329854802</v>
      </c>
      <c r="V18" s="27">
        <f t="shared" si="7"/>
        <v>11.639746167684963</v>
      </c>
      <c r="W18" s="27">
        <f t="shared" si="7"/>
        <v>16.37851661394635</v>
      </c>
      <c r="X18" s="27">
        <f t="shared" si="7"/>
        <v>2.832714924951162</v>
      </c>
      <c r="Y18" s="27">
        <f t="shared" si="7"/>
        <v>34.037781997152535</v>
      </c>
      <c r="Z18" s="27">
        <f t="shared" si="7"/>
        <v>6.4715481929070435</v>
      </c>
      <c r="AA18" s="27">
        <f t="shared" si="7"/>
        <v>71.36030789664206</v>
      </c>
      <c r="AB18" s="28">
        <f t="shared" si="0"/>
        <v>140.40409797348775</v>
      </c>
      <c r="AC18" s="29">
        <f t="shared" si="4"/>
        <v>105.77786804622447</v>
      </c>
      <c r="AD18" s="29"/>
      <c r="AE18" s="29"/>
      <c r="AF18" s="29"/>
      <c r="AG18" s="29"/>
      <c r="AH18" s="29"/>
      <c r="AI18" s="29"/>
      <c r="AJ18" s="29"/>
      <c r="AK18" s="29"/>
      <c r="AL18">
        <v>101.59</v>
      </c>
      <c r="AN18" t="s">
        <v>57</v>
      </c>
      <c r="AR18" t="e">
        <f t="shared" si="5"/>
        <v>#VALUE!</v>
      </c>
      <c r="AT18" t="e">
        <f t="shared" si="8"/>
        <v>#VALUE!</v>
      </c>
      <c r="AV18">
        <v>121</v>
      </c>
    </row>
    <row r="19" spans="1:48" ht="12.75">
      <c r="A19" s="3">
        <v>1989</v>
      </c>
      <c r="B19" s="2">
        <v>26</v>
      </c>
      <c r="C19" s="18">
        <v>336.25</v>
      </c>
      <c r="D19" s="17">
        <v>184</v>
      </c>
      <c r="E19" s="17">
        <v>171</v>
      </c>
      <c r="F19" s="15">
        <v>406.71</v>
      </c>
      <c r="G19" s="15"/>
      <c r="H19" s="15">
        <v>201</v>
      </c>
      <c r="I19" s="13">
        <v>204.1</v>
      </c>
      <c r="J19" s="19">
        <v>95.18</v>
      </c>
      <c r="K19" s="19">
        <f t="shared" si="9"/>
        <v>95.16999999999999</v>
      </c>
      <c r="L19" s="19">
        <v>12.47</v>
      </c>
      <c r="M19" s="19">
        <v>21.43</v>
      </c>
      <c r="N19" s="19">
        <v>4.56</v>
      </c>
      <c r="O19" s="19">
        <v>48.64</v>
      </c>
      <c r="P19" s="19">
        <v>8.07</v>
      </c>
      <c r="Q19" s="4">
        <f t="shared" si="6"/>
        <v>95.16999999999999</v>
      </c>
      <c r="R19">
        <v>1529</v>
      </c>
      <c r="S19" s="20">
        <f t="shared" si="1"/>
        <v>289.4196980654367</v>
      </c>
      <c r="T19" s="26">
        <f t="shared" si="2"/>
        <v>234.63254922164953</v>
      </c>
      <c r="U19" s="26">
        <f t="shared" si="3"/>
        <v>143.30918754258423</v>
      </c>
      <c r="V19" s="27">
        <f t="shared" si="7"/>
        <v>8.701465840279464</v>
      </c>
      <c r="W19" s="27">
        <f t="shared" si="7"/>
        <v>14.953681873070481</v>
      </c>
      <c r="X19" s="27">
        <f t="shared" si="7"/>
        <v>3.1819313738311426</v>
      </c>
      <c r="Y19" s="27">
        <f t="shared" si="7"/>
        <v>33.94060132086553</v>
      </c>
      <c r="Z19" s="27">
        <f t="shared" si="7"/>
        <v>5.631181181319589</v>
      </c>
      <c r="AA19" s="27">
        <f t="shared" si="7"/>
        <v>66.4088615893662</v>
      </c>
      <c r="AB19" s="28">
        <f>AL19*$AL$37</f>
        <v>199.25247371628828</v>
      </c>
      <c r="AC19" s="29">
        <f t="shared" si="4"/>
        <v>139.0367757524831</v>
      </c>
      <c r="AD19" s="29"/>
      <c r="AE19" s="29"/>
      <c r="AF19" s="29"/>
      <c r="AG19" s="29"/>
      <c r="AH19" s="29"/>
      <c r="AI19" s="29"/>
      <c r="AJ19" s="29"/>
      <c r="AK19" s="29"/>
      <c r="AL19">
        <v>144.17</v>
      </c>
      <c r="AN19" t="s">
        <v>57</v>
      </c>
      <c r="AR19" t="e">
        <f t="shared" si="5"/>
        <v>#VALUE!</v>
      </c>
      <c r="AT19" t="e">
        <f t="shared" si="8"/>
        <v>#VALUE!</v>
      </c>
      <c r="AV19">
        <v>103.3</v>
      </c>
    </row>
    <row r="20" spans="1:48" ht="12.75">
      <c r="A20" s="3">
        <v>1990</v>
      </c>
      <c r="B20" s="2">
        <v>26</v>
      </c>
      <c r="C20" s="18">
        <v>374.05</v>
      </c>
      <c r="D20" s="16">
        <v>192</v>
      </c>
      <c r="E20" s="16">
        <v>174.5</v>
      </c>
      <c r="F20" s="15">
        <v>442.58</v>
      </c>
      <c r="G20" s="15"/>
      <c r="H20" s="15">
        <v>204.2</v>
      </c>
      <c r="I20" s="13">
        <v>206.8</v>
      </c>
      <c r="J20" s="19">
        <v>103.72</v>
      </c>
      <c r="K20" s="19">
        <f t="shared" si="9"/>
        <v>103.71000000000002</v>
      </c>
      <c r="L20" s="19">
        <v>15.21</v>
      </c>
      <c r="M20" s="19">
        <v>27.55</v>
      </c>
      <c r="N20" s="19">
        <v>2.24</v>
      </c>
      <c r="O20" s="19">
        <v>45.2</v>
      </c>
      <c r="P20" s="19">
        <v>13.51</v>
      </c>
      <c r="Q20" s="4">
        <f t="shared" si="6"/>
        <v>103.71000000000002</v>
      </c>
      <c r="R20">
        <v>1576</v>
      </c>
      <c r="S20" s="20">
        <f t="shared" si="1"/>
        <v>299.2599677996616</v>
      </c>
      <c r="T20" s="26">
        <f t="shared" si="2"/>
        <v>242.61005589518564</v>
      </c>
      <c r="U20" s="26">
        <f t="shared" si="3"/>
        <v>154.17745097985556</v>
      </c>
      <c r="V20" s="27">
        <f t="shared" si="7"/>
        <v>9.86525584859183</v>
      </c>
      <c r="W20" s="27">
        <f t="shared" si="7"/>
        <v>17.869020291170603</v>
      </c>
      <c r="X20" s="27">
        <f t="shared" si="7"/>
        <v>1.452871341278481</v>
      </c>
      <c r="Y20" s="27">
        <f t="shared" si="7"/>
        <v>29.31686813651221</v>
      </c>
      <c r="Z20" s="27">
        <f t="shared" si="7"/>
        <v>8.762630277085838</v>
      </c>
      <c r="AA20" s="27">
        <f t="shared" si="7"/>
        <v>67.26664589463897</v>
      </c>
      <c r="AB20" s="21">
        <v>169.37</v>
      </c>
      <c r="AC20" s="29">
        <f t="shared" si="4"/>
        <v>109.85393708586444</v>
      </c>
      <c r="AD20" s="29"/>
      <c r="AE20" s="29"/>
      <c r="AF20" s="29"/>
      <c r="AG20" s="29"/>
      <c r="AH20" s="29"/>
      <c r="AI20" s="29"/>
      <c r="AJ20" s="29"/>
      <c r="AK20" s="29"/>
      <c r="AL20">
        <v>121.34</v>
      </c>
      <c r="AM20">
        <v>302.9487</v>
      </c>
      <c r="AN20" t="s">
        <v>57</v>
      </c>
      <c r="AO20">
        <v>41.5635</v>
      </c>
      <c r="AR20" t="e">
        <f t="shared" si="5"/>
        <v>#VALUE!</v>
      </c>
      <c r="AT20" t="e">
        <f t="shared" si="8"/>
        <v>#VALUE!</v>
      </c>
      <c r="AV20">
        <v>103.4</v>
      </c>
    </row>
    <row r="21" spans="1:48" ht="12.75">
      <c r="A21" s="3">
        <v>1991</v>
      </c>
      <c r="B21" s="2">
        <v>26</v>
      </c>
      <c r="C21" s="18">
        <v>427.9</v>
      </c>
      <c r="D21" s="16">
        <v>194</v>
      </c>
      <c r="E21" s="16">
        <v>178.2</v>
      </c>
      <c r="F21" s="15">
        <v>508.81</v>
      </c>
      <c r="G21" s="33"/>
      <c r="H21" s="15">
        <v>216</v>
      </c>
      <c r="I21" s="13">
        <v>219.2</v>
      </c>
      <c r="J21" s="19">
        <v>124.93</v>
      </c>
      <c r="K21" s="19">
        <f t="shared" si="9"/>
        <v>122.64</v>
      </c>
      <c r="L21" s="19">
        <v>12.85</v>
      </c>
      <c r="M21" s="19">
        <v>37.36</v>
      </c>
      <c r="N21" s="19">
        <v>2.35</v>
      </c>
      <c r="O21" s="19">
        <v>59.17</v>
      </c>
      <c r="P21" s="19">
        <v>10.91</v>
      </c>
      <c r="Q21" s="4">
        <f t="shared" si="6"/>
        <v>122.64</v>
      </c>
      <c r="R21">
        <v>1640</v>
      </c>
      <c r="S21" s="20">
        <f t="shared" si="1"/>
        <v>323.50002519143413</v>
      </c>
      <c r="T21" s="26">
        <f t="shared" si="2"/>
        <v>262.26147042269565</v>
      </c>
      <c r="U21" s="26">
        <f t="shared" si="3"/>
        <v>163.15778269310363</v>
      </c>
      <c r="V21" s="27">
        <f t="shared" si="7"/>
        <v>7.875811860087962</v>
      </c>
      <c r="W21" s="27">
        <f t="shared" si="7"/>
        <v>22.898080240691538</v>
      </c>
      <c r="X21" s="27">
        <f t="shared" si="7"/>
        <v>1.440323569743713</v>
      </c>
      <c r="Y21" s="27">
        <f t="shared" si="7"/>
        <v>36.2655087752066</v>
      </c>
      <c r="Z21" s="27">
        <f t="shared" si="7"/>
        <v>6.6867787854910254</v>
      </c>
      <c r="AA21" s="27">
        <f t="shared" si="7"/>
        <v>75.16650323122083</v>
      </c>
      <c r="AB21" s="21">
        <v>193.45</v>
      </c>
      <c r="AC21" s="29">
        <f t="shared" si="4"/>
        <v>118.56621045400904</v>
      </c>
      <c r="AD21" s="29"/>
      <c r="AE21" s="29"/>
      <c r="AF21" s="29"/>
      <c r="AG21" s="29"/>
      <c r="AH21" s="29"/>
      <c r="AI21" s="29"/>
      <c r="AJ21" s="29"/>
      <c r="AK21" s="29"/>
      <c r="AL21">
        <v>141.18</v>
      </c>
      <c r="AM21">
        <v>343.521</v>
      </c>
      <c r="AN21" t="s">
        <v>57</v>
      </c>
      <c r="AO21">
        <v>44.1831</v>
      </c>
      <c r="AR21" t="e">
        <f t="shared" si="5"/>
        <v>#VALUE!</v>
      </c>
      <c r="AT21" t="e">
        <f t="shared" si="8"/>
        <v>#VALUE!</v>
      </c>
      <c r="AV21">
        <v>108.1</v>
      </c>
    </row>
    <row r="22" spans="1:48" ht="12.75">
      <c r="A22" s="3">
        <v>1992</v>
      </c>
      <c r="B22" s="2">
        <v>26</v>
      </c>
      <c r="C22" s="18">
        <v>493.49</v>
      </c>
      <c r="D22" s="16">
        <v>197</v>
      </c>
      <c r="E22" s="16">
        <v>178.8</v>
      </c>
      <c r="F22" s="15">
        <v>599.54</v>
      </c>
      <c r="G22" s="33"/>
      <c r="H22" s="15">
        <v>236.5</v>
      </c>
      <c r="I22" s="13">
        <v>240.4</v>
      </c>
      <c r="J22" s="19">
        <v>142.47</v>
      </c>
      <c r="K22" s="19">
        <f t="shared" si="9"/>
        <v>140.51999999999998</v>
      </c>
      <c r="L22" s="19">
        <v>16.45</v>
      </c>
      <c r="M22" s="19">
        <v>46.02</v>
      </c>
      <c r="N22" s="19">
        <v>6.3</v>
      </c>
      <c r="O22" s="19">
        <v>66.05</v>
      </c>
      <c r="P22" s="19">
        <v>5.7</v>
      </c>
      <c r="Q22" s="4">
        <f t="shared" si="6"/>
        <v>140.51999999999998</v>
      </c>
      <c r="R22">
        <v>1672</v>
      </c>
      <c r="S22" s="20">
        <f t="shared" si="1"/>
        <v>355.20302766019466</v>
      </c>
      <c r="T22" s="26">
        <f t="shared" si="2"/>
        <v>287.9630945241198</v>
      </c>
      <c r="U22" s="26">
        <f t="shared" si="3"/>
        <v>171.3726548242331</v>
      </c>
      <c r="V22" s="27">
        <f t="shared" si="7"/>
        <v>9.598964325359725</v>
      </c>
      <c r="W22" s="27">
        <f t="shared" si="7"/>
        <v>26.85375916431943</v>
      </c>
      <c r="X22" s="27">
        <f t="shared" si="7"/>
        <v>3.676199103329257</v>
      </c>
      <c r="Y22" s="27">
        <f t="shared" si="7"/>
        <v>38.54173821823768</v>
      </c>
      <c r="Z22" s="27">
        <f t="shared" si="7"/>
        <v>3.3260849030121853</v>
      </c>
      <c r="AA22" s="27">
        <f t="shared" si="7"/>
        <v>81.99674571425827</v>
      </c>
      <c r="AB22" s="21">
        <v>196.8</v>
      </c>
      <c r="AC22" s="29">
        <f t="shared" si="4"/>
        <v>114.83745770399965</v>
      </c>
      <c r="AD22" s="29"/>
      <c r="AE22" s="29"/>
      <c r="AF22" s="29"/>
      <c r="AG22" s="29"/>
      <c r="AH22" s="29"/>
      <c r="AI22" s="29"/>
      <c r="AJ22" s="29"/>
      <c r="AK22" s="29"/>
      <c r="AM22">
        <v>398.9013</v>
      </c>
      <c r="AN22" t="s">
        <v>57</v>
      </c>
      <c r="AO22">
        <v>48.9801</v>
      </c>
      <c r="AR22" t="e">
        <f t="shared" si="5"/>
        <v>#VALUE!</v>
      </c>
      <c r="AT22" t="e">
        <f t="shared" si="8"/>
        <v>#VALUE!</v>
      </c>
      <c r="AV22">
        <v>109.8</v>
      </c>
    </row>
    <row r="23" spans="1:48" ht="12.75">
      <c r="A23" s="3">
        <v>1993</v>
      </c>
      <c r="B23" s="2">
        <v>26</v>
      </c>
      <c r="C23" s="18">
        <v>671.37</v>
      </c>
      <c r="D23" s="16">
        <v>200</v>
      </c>
      <c r="E23" s="49">
        <v>183.4</v>
      </c>
      <c r="F23" s="15">
        <v>793.78</v>
      </c>
      <c r="G23" s="33"/>
      <c r="H23" s="15">
        <v>264.4</v>
      </c>
      <c r="I23" s="13">
        <v>269.1</v>
      </c>
      <c r="J23" s="19">
        <v>228.21</v>
      </c>
      <c r="K23" s="19">
        <f t="shared" si="9"/>
        <v>228.20999999999998</v>
      </c>
      <c r="L23" s="19">
        <v>17.33</v>
      </c>
      <c r="M23" s="19">
        <v>65.91</v>
      </c>
      <c r="N23" s="19">
        <v>14.23</v>
      </c>
      <c r="O23" s="19">
        <v>106.79</v>
      </c>
      <c r="P23" s="19">
        <v>23.95</v>
      </c>
      <c r="Q23" s="4">
        <f t="shared" si="6"/>
        <v>228.20999999999998</v>
      </c>
      <c r="R23">
        <v>1708</v>
      </c>
      <c r="S23" s="20">
        <f t="shared" si="1"/>
        <v>397.82739097941806</v>
      </c>
      <c r="T23" s="26">
        <f t="shared" si="2"/>
        <v>322.5186658670142</v>
      </c>
      <c r="U23" s="26">
        <f t="shared" si="3"/>
        <v>208.16469589292842</v>
      </c>
      <c r="V23" s="27">
        <f t="shared" si="7"/>
        <v>8.325138864523819</v>
      </c>
      <c r="W23" s="27">
        <f t="shared" si="7"/>
        <v>31.662429461094334</v>
      </c>
      <c r="X23" s="27">
        <f t="shared" si="7"/>
        <v>6.835933412704785</v>
      </c>
      <c r="Y23" s="27">
        <f t="shared" si="7"/>
        <v>51.300725870888556</v>
      </c>
      <c r="Z23" s="27">
        <f t="shared" si="7"/>
        <v>11.505313087440591</v>
      </c>
      <c r="AA23" s="27">
        <f t="shared" si="7"/>
        <v>109.62954069665207</v>
      </c>
      <c r="AB23" s="21">
        <v>326.29</v>
      </c>
      <c r="AC23" s="29">
        <f t="shared" si="4"/>
        <v>156.74607963678457</v>
      </c>
      <c r="AD23" s="29">
        <v>92.1</v>
      </c>
      <c r="AE23" s="29">
        <f aca="true" t="shared" si="10" ref="AE23:AE33">AD23/$U23*100</f>
        <v>44.24381358468803</v>
      </c>
      <c r="AF23" s="29">
        <f aca="true" t="shared" si="11" ref="AF23:AF28">AC23-AE23</f>
        <v>112.50226605209654</v>
      </c>
      <c r="AG23" s="29"/>
      <c r="AH23" s="29"/>
      <c r="AI23" s="29"/>
      <c r="AJ23" s="29"/>
      <c r="AK23" s="29"/>
      <c r="AN23" t="s">
        <v>57</v>
      </c>
      <c r="AR23" t="e">
        <f t="shared" si="5"/>
        <v>#VALUE!</v>
      </c>
      <c r="AT23" t="e">
        <f t="shared" si="8"/>
        <v>#VALUE!</v>
      </c>
      <c r="AV23">
        <v>112</v>
      </c>
    </row>
    <row r="24" spans="1:48" ht="12.75">
      <c r="A24" s="3">
        <v>1994</v>
      </c>
      <c r="B24" s="2">
        <v>26</v>
      </c>
      <c r="C24" s="18">
        <v>846.72</v>
      </c>
      <c r="D24" s="16">
        <v>203</v>
      </c>
      <c r="E24" s="49">
        <v>174.6</v>
      </c>
      <c r="F24" s="30">
        <v>1009.76</v>
      </c>
      <c r="G24" s="52"/>
      <c r="H24" s="15">
        <v>332.9</v>
      </c>
      <c r="I24" s="13">
        <v>340.9</v>
      </c>
      <c r="J24" s="19">
        <v>283.29</v>
      </c>
      <c r="K24" s="19">
        <f t="shared" si="9"/>
        <v>282.64</v>
      </c>
      <c r="L24" s="19">
        <v>18.79</v>
      </c>
      <c r="M24" s="19">
        <v>75.87</v>
      </c>
      <c r="N24" s="19">
        <v>19.99</v>
      </c>
      <c r="O24" s="19">
        <v>147.1</v>
      </c>
      <c r="P24" s="19">
        <v>20.89</v>
      </c>
      <c r="Q24" s="4">
        <f t="shared" si="6"/>
        <v>282.64</v>
      </c>
      <c r="R24">
        <v>1720</v>
      </c>
      <c r="S24" s="20">
        <f t="shared" si="1"/>
        <v>430.0514096487509</v>
      </c>
      <c r="T24" s="26">
        <f t="shared" si="2"/>
        <v>348.64267780224236</v>
      </c>
      <c r="U24" s="26">
        <f t="shared" si="3"/>
        <v>242.8618335934988</v>
      </c>
      <c r="V24" s="27">
        <f t="shared" si="7"/>
        <v>7.736909386697059</v>
      </c>
      <c r="W24" s="27">
        <f t="shared" si="7"/>
        <v>31.23998484133613</v>
      </c>
      <c r="X24" s="27">
        <f t="shared" si="7"/>
        <v>8.231017490158287</v>
      </c>
      <c r="Y24" s="27">
        <f t="shared" si="7"/>
        <v>60.56941834928884</v>
      </c>
      <c r="Z24" s="27">
        <f t="shared" si="7"/>
        <v>8.601598567754207</v>
      </c>
      <c r="AA24" s="27">
        <f t="shared" si="7"/>
        <v>116.37892863523452</v>
      </c>
      <c r="AB24" s="21">
        <v>398.55</v>
      </c>
      <c r="AC24" s="29">
        <f t="shared" si="4"/>
        <v>164.10565386206028</v>
      </c>
      <c r="AD24" s="29">
        <v>106.74</v>
      </c>
      <c r="AE24" s="29">
        <f t="shared" si="10"/>
        <v>43.95091580287621</v>
      </c>
      <c r="AF24" s="29">
        <f t="shared" si="11"/>
        <v>120.15473805918407</v>
      </c>
      <c r="AG24" s="29"/>
      <c r="AH24" s="29"/>
      <c r="AI24" s="29"/>
      <c r="AJ24" s="29"/>
      <c r="AK24" s="29"/>
      <c r="AV24">
        <v>108.1</v>
      </c>
    </row>
    <row r="25" spans="1:48" ht="12.75">
      <c r="A25" s="3">
        <v>1995</v>
      </c>
      <c r="B25" s="2">
        <v>26</v>
      </c>
      <c r="C25" s="18">
        <v>1000.03</v>
      </c>
      <c r="D25" s="37">
        <v>202</v>
      </c>
      <c r="E25" s="50">
        <v>175.9</v>
      </c>
      <c r="F25" s="31">
        <v>1068.71</v>
      </c>
      <c r="G25" s="33"/>
      <c r="H25" s="15">
        <v>389.5</v>
      </c>
      <c r="I25" s="13">
        <v>405.7</v>
      </c>
      <c r="J25" s="19">
        <v>324.33</v>
      </c>
      <c r="K25" s="19">
        <f t="shared" si="9"/>
        <v>270.71</v>
      </c>
      <c r="L25" s="19">
        <v>22.34</v>
      </c>
      <c r="M25" s="19">
        <v>81.23</v>
      </c>
      <c r="N25" s="19">
        <v>25.18</v>
      </c>
      <c r="O25" s="19">
        <v>109.46</v>
      </c>
      <c r="P25" s="19">
        <v>32.5</v>
      </c>
      <c r="Q25" s="4">
        <f t="shared" si="6"/>
        <v>270.71</v>
      </c>
      <c r="R25">
        <v>1748</v>
      </c>
      <c r="S25" s="20">
        <f t="shared" si="1"/>
        <v>468.7560365171385</v>
      </c>
      <c r="T25" s="26">
        <f t="shared" si="2"/>
        <v>380.0205188044442</v>
      </c>
      <c r="U25" s="26">
        <f t="shared" si="3"/>
        <v>263.15158011628534</v>
      </c>
      <c r="V25" s="27">
        <f t="shared" si="7"/>
        <v>8.489403707980042</v>
      </c>
      <c r="W25" s="27">
        <f t="shared" si="7"/>
        <v>30.868140698264053</v>
      </c>
      <c r="X25" s="27">
        <f t="shared" si="7"/>
        <v>9.568629604607764</v>
      </c>
      <c r="Y25" s="27">
        <f t="shared" si="7"/>
        <v>41.595798114391016</v>
      </c>
      <c r="Z25" s="27">
        <f t="shared" si="7"/>
        <v>12.350296352253865</v>
      </c>
      <c r="AA25" s="27">
        <f t="shared" si="7"/>
        <v>102.87226847749673</v>
      </c>
      <c r="AB25" s="21">
        <v>480.49</v>
      </c>
      <c r="AC25" s="29">
        <f t="shared" si="4"/>
        <v>182.59058136290648</v>
      </c>
      <c r="AD25" s="29">
        <v>131.165</v>
      </c>
      <c r="AE25" s="29">
        <f t="shared" si="10"/>
        <v>49.84389603210395</v>
      </c>
      <c r="AF25" s="29">
        <f t="shared" si="11"/>
        <v>132.74668533080253</v>
      </c>
      <c r="AG25" s="29"/>
      <c r="AH25" s="29"/>
      <c r="AI25" s="29"/>
      <c r="AJ25" s="29"/>
      <c r="AK25" s="29"/>
      <c r="AV25">
        <v>109</v>
      </c>
    </row>
    <row r="26" spans="1:48" ht="12.75">
      <c r="A26" s="3">
        <v>1996</v>
      </c>
      <c r="B26" s="2">
        <v>26</v>
      </c>
      <c r="C26" s="18">
        <v>1175.38</v>
      </c>
      <c r="D26" s="47">
        <v>204</v>
      </c>
      <c r="E26" s="49">
        <v>174</v>
      </c>
      <c r="F26" s="31">
        <v>1168.54</v>
      </c>
      <c r="G26" s="33"/>
      <c r="H26" s="13">
        <v>421</v>
      </c>
      <c r="I26" s="14">
        <v>445</v>
      </c>
      <c r="J26" s="19">
        <v>343.17</v>
      </c>
      <c r="K26" s="9">
        <v>243.69</v>
      </c>
      <c r="L26" s="9">
        <v>18.97</v>
      </c>
      <c r="M26" s="4">
        <v>69.82</v>
      </c>
      <c r="N26" s="4">
        <v>10.67</v>
      </c>
      <c r="O26">
        <v>105.72</v>
      </c>
      <c r="P26">
        <v>38.51</v>
      </c>
      <c r="Q26" s="4">
        <f t="shared" si="6"/>
        <v>243.69</v>
      </c>
      <c r="R26">
        <v>1776</v>
      </c>
      <c r="S26" s="20">
        <f t="shared" si="1"/>
        <v>511.8815918767152</v>
      </c>
      <c r="T26" s="26">
        <f t="shared" si="2"/>
        <v>414.982406534453</v>
      </c>
      <c r="U26" s="26">
        <f t="shared" si="3"/>
        <v>283.2361038665905</v>
      </c>
      <c r="V26" s="27">
        <f t="shared" si="7"/>
        <v>6.697592482395967</v>
      </c>
      <c r="W26" s="27">
        <f t="shared" si="7"/>
        <v>24.650812183494274</v>
      </c>
      <c r="X26" s="27">
        <f t="shared" si="7"/>
        <v>3.7671751073887707</v>
      </c>
      <c r="Y26" s="27">
        <f t="shared" si="7"/>
        <v>37.325749986236254</v>
      </c>
      <c r="Z26" s="27">
        <f t="shared" si="7"/>
        <v>13.596430495364716</v>
      </c>
      <c r="AA26" s="27">
        <f t="shared" si="7"/>
        <v>86.03776025488</v>
      </c>
      <c r="AB26" s="21">
        <v>539.53</v>
      </c>
      <c r="AC26" s="29">
        <f t="shared" si="4"/>
        <v>190.48772124549797</v>
      </c>
      <c r="AD26" s="29">
        <v>155.59</v>
      </c>
      <c r="AE26" s="29">
        <f t="shared" si="10"/>
        <v>54.93296859968311</v>
      </c>
      <c r="AF26" s="29">
        <f t="shared" si="11"/>
        <v>135.55475264581486</v>
      </c>
      <c r="AG26" s="29"/>
      <c r="AH26" s="29"/>
      <c r="AI26" s="29"/>
      <c r="AJ26" s="29"/>
      <c r="AK26" s="29"/>
      <c r="AV26">
        <v>109.2</v>
      </c>
    </row>
    <row r="27" spans="1:48" ht="12.75">
      <c r="A27" s="3">
        <v>1997</v>
      </c>
      <c r="B27" s="2">
        <v>26</v>
      </c>
      <c r="C27" s="18">
        <v>1326.04</v>
      </c>
      <c r="D27" s="47">
        <v>197</v>
      </c>
      <c r="E27" s="49">
        <v>169.9</v>
      </c>
      <c r="F27" s="33">
        <v>1312.34</v>
      </c>
      <c r="G27" s="33"/>
      <c r="H27" s="9">
        <v>427.7</v>
      </c>
      <c r="I27" s="18">
        <v>466.5</v>
      </c>
      <c r="J27" s="19">
        <v>389.81</v>
      </c>
      <c r="K27" s="19">
        <v>362.37</v>
      </c>
      <c r="L27" s="19">
        <v>23.6</v>
      </c>
      <c r="M27" s="19">
        <v>106.7</v>
      </c>
      <c r="N27" s="19">
        <v>23.15</v>
      </c>
      <c r="O27" s="19">
        <v>158.99</v>
      </c>
      <c r="P27" s="19">
        <v>49.93</v>
      </c>
      <c r="Q27" s="4">
        <f aca="true" t="shared" si="12" ref="Q27:Q33">SUM(L27:P27)</f>
        <v>362.37000000000006</v>
      </c>
      <c r="R27">
        <v>1792</v>
      </c>
      <c r="S27" s="20">
        <f t="shared" si="1"/>
        <v>558.974698329373</v>
      </c>
      <c r="T27" s="26">
        <f t="shared" si="2"/>
        <v>453.1607879356227</v>
      </c>
      <c r="U27" s="26">
        <f t="shared" si="3"/>
        <v>292.6201991219904</v>
      </c>
      <c r="V27" s="27">
        <f t="shared" si="7"/>
        <v>8.065061834696312</v>
      </c>
      <c r="W27" s="27">
        <f t="shared" si="7"/>
        <v>36.46364821025833</v>
      </c>
      <c r="X27" s="27">
        <f t="shared" si="7"/>
        <v>7.91127887598388</v>
      </c>
      <c r="Y27" s="27">
        <f t="shared" si="7"/>
        <v>54.33322801264266</v>
      </c>
      <c r="Z27" s="27">
        <f t="shared" si="7"/>
        <v>17.063073618914697</v>
      </c>
      <c r="AA27" s="27">
        <f t="shared" si="7"/>
        <v>123.83629055249588</v>
      </c>
      <c r="AB27" s="21">
        <v>546.18</v>
      </c>
      <c r="AC27" s="29">
        <f t="shared" si="4"/>
        <v>186.6515030878996</v>
      </c>
      <c r="AD27" s="29">
        <v>185.18</v>
      </c>
      <c r="AE27" s="29">
        <f t="shared" si="10"/>
        <v>63.283396209706055</v>
      </c>
      <c r="AF27" s="29">
        <f t="shared" si="11"/>
        <v>123.36810687819356</v>
      </c>
      <c r="AG27" s="29"/>
      <c r="AH27" s="29"/>
      <c r="AI27" s="29"/>
      <c r="AJ27" s="29"/>
      <c r="AK27" s="29"/>
      <c r="AV27">
        <v>109.2</v>
      </c>
    </row>
    <row r="28" spans="1:48" s="40" customFormat="1" ht="12.75">
      <c r="A28" s="34">
        <v>1998</v>
      </c>
      <c r="B28" s="35">
        <v>26</v>
      </c>
      <c r="C28" s="36">
        <v>1381.53</v>
      </c>
      <c r="D28" s="48">
        <v>143</v>
      </c>
      <c r="E28" s="51">
        <v>129.8</v>
      </c>
      <c r="F28" s="53">
        <v>1295.05</v>
      </c>
      <c r="G28" s="53">
        <v>926.58</v>
      </c>
      <c r="H28" s="38">
        <v>411.4</v>
      </c>
      <c r="I28" s="36">
        <v>459</v>
      </c>
      <c r="J28" s="46">
        <v>517.57</v>
      </c>
      <c r="K28" s="46">
        <v>462.197</v>
      </c>
      <c r="L28" s="46">
        <v>41.7011</v>
      </c>
      <c r="M28" s="46">
        <v>135.7728</v>
      </c>
      <c r="N28" s="46">
        <v>20.9925</v>
      </c>
      <c r="O28" s="46">
        <v>185.2387</v>
      </c>
      <c r="P28" s="46">
        <f>72.9664+5.5255</f>
        <v>78.49189999999999</v>
      </c>
      <c r="Q28" s="39">
        <f t="shared" si="12"/>
        <v>462.197</v>
      </c>
      <c r="R28" s="40">
        <v>1788</v>
      </c>
      <c r="S28" s="41">
        <f t="shared" si="1"/>
        <v>609.8413958773459</v>
      </c>
      <c r="T28" s="42">
        <f t="shared" si="2"/>
        <v>494.39841963776433</v>
      </c>
      <c r="U28" s="42">
        <f t="shared" si="3"/>
        <v>279.43657283779726</v>
      </c>
      <c r="V28" s="43">
        <f t="shared" si="7"/>
        <v>14.923279217357837</v>
      </c>
      <c r="W28" s="43">
        <f t="shared" si="7"/>
        <v>48.588056538616065</v>
      </c>
      <c r="X28" s="43">
        <f t="shared" si="7"/>
        <v>7.512438256314209</v>
      </c>
      <c r="Y28" s="43">
        <f t="shared" si="7"/>
        <v>66.29007009312424</v>
      </c>
      <c r="Z28" s="43">
        <f t="shared" si="7"/>
        <v>28.0893439262017</v>
      </c>
      <c r="AA28" s="43">
        <f t="shared" si="7"/>
        <v>165.40318803161406</v>
      </c>
      <c r="AB28" s="44">
        <v>641.76</v>
      </c>
      <c r="AC28" s="45">
        <f t="shared" si="4"/>
        <v>229.66213530414228</v>
      </c>
      <c r="AD28" s="45">
        <v>197.14</v>
      </c>
      <c r="AE28" s="45">
        <f t="shared" si="10"/>
        <v>70.54910457781509</v>
      </c>
      <c r="AF28" s="45">
        <f t="shared" si="11"/>
        <v>159.1130307263272</v>
      </c>
      <c r="AG28" s="45"/>
      <c r="AH28" s="45"/>
      <c r="AI28" s="45"/>
      <c r="AJ28" s="45"/>
      <c r="AK28" s="45"/>
      <c r="AV28" s="40">
        <v>109.1</v>
      </c>
    </row>
    <row r="29" spans="1:48" ht="12.75">
      <c r="A29" s="3">
        <v>1999</v>
      </c>
      <c r="B29" s="2">
        <v>26</v>
      </c>
      <c r="C29" s="18">
        <v>1487.61</v>
      </c>
      <c r="D29" s="16">
        <v>136.52</v>
      </c>
      <c r="E29" s="49">
        <v>127.8261</v>
      </c>
      <c r="F29" s="33">
        <v>1446.18</v>
      </c>
      <c r="G29" s="33">
        <v>1035.88224</v>
      </c>
      <c r="H29" s="9">
        <v>401.1</v>
      </c>
      <c r="I29" s="18">
        <v>448.9</v>
      </c>
      <c r="J29" s="4">
        <v>587.7917</v>
      </c>
      <c r="K29">
        <v>513.78</v>
      </c>
      <c r="L29">
        <v>56.51</v>
      </c>
      <c r="M29">
        <v>161.15</v>
      </c>
      <c r="N29">
        <v>12.47</v>
      </c>
      <c r="O29">
        <v>190.38</v>
      </c>
      <c r="P29">
        <v>93.27</v>
      </c>
      <c r="Q29" s="4">
        <f t="shared" si="12"/>
        <v>513.78</v>
      </c>
      <c r="R29">
        <v>1780.9322</v>
      </c>
      <c r="S29" s="20">
        <f t="shared" si="1"/>
        <v>661.0680731310431</v>
      </c>
      <c r="T29" s="26">
        <f>C$8/100*S29</f>
        <v>535.9278868873366</v>
      </c>
      <c r="U29" s="26">
        <f>C29/T29*100</f>
        <v>277.5765240805107</v>
      </c>
      <c r="V29" s="27">
        <f aca="true" t="shared" si="13" ref="V29:AA33">L29/$U29*100</f>
        <v>20.358349895472195</v>
      </c>
      <c r="W29" s="27">
        <f t="shared" si="13"/>
        <v>58.05606238993708</v>
      </c>
      <c r="X29" s="27">
        <f t="shared" si="13"/>
        <v>4.492454843329292</v>
      </c>
      <c r="Y29" s="27">
        <f t="shared" si="13"/>
        <v>68.58649182622538</v>
      </c>
      <c r="Z29" s="27">
        <f t="shared" si="13"/>
        <v>33.60154476642526</v>
      </c>
      <c r="AA29" s="27">
        <f t="shared" si="13"/>
        <v>185.0949037213892</v>
      </c>
      <c r="AB29" s="21">
        <v>678.65</v>
      </c>
      <c r="AC29" s="29">
        <f t="shared" si="4"/>
        <v>244.49113708303315</v>
      </c>
      <c r="AD29" s="29">
        <v>241.44</v>
      </c>
      <c r="AE29" s="29">
        <f t="shared" si="10"/>
        <v>86.9814191959442</v>
      </c>
      <c r="AF29" s="29">
        <f>AC29-AE29</f>
        <v>157.50971788708895</v>
      </c>
      <c r="AG29" s="29"/>
      <c r="AH29" s="29"/>
      <c r="AI29" s="29"/>
      <c r="AJ29" s="29"/>
      <c r="AK29" s="29"/>
      <c r="AV29">
        <v>108.4</v>
      </c>
    </row>
    <row r="30" spans="1:48" ht="12.75">
      <c r="A30" s="3">
        <v>2000</v>
      </c>
      <c r="B30" s="2">
        <v>26</v>
      </c>
      <c r="C30" s="18">
        <v>1660.92</v>
      </c>
      <c r="D30" s="16">
        <v>124.98</v>
      </c>
      <c r="E30" s="49">
        <v>119.7889</v>
      </c>
      <c r="F30" s="33">
        <v>1630.33</v>
      </c>
      <c r="G30" s="33">
        <v>1184.58388</v>
      </c>
      <c r="H30" s="9">
        <v>394.3</v>
      </c>
      <c r="I30" s="18">
        <v>446.7</v>
      </c>
      <c r="J30" s="4">
        <v>653.67</v>
      </c>
      <c r="K30" s="4">
        <v>646.76</v>
      </c>
      <c r="L30">
        <v>72.56</v>
      </c>
      <c r="M30" s="32">
        <v>174.62</v>
      </c>
      <c r="N30">
        <v>14.24</v>
      </c>
      <c r="O30">
        <v>271.22</v>
      </c>
      <c r="P30">
        <v>114.12</v>
      </c>
      <c r="Q30" s="4">
        <f t="shared" si="12"/>
        <v>646.7600000000001</v>
      </c>
      <c r="R30">
        <v>1812.8083000000001</v>
      </c>
      <c r="S30" s="20">
        <f t="shared" si="1"/>
        <v>720.564199712837</v>
      </c>
      <c r="T30" s="26">
        <f>C$8/100*S30</f>
        <v>584.1613967071969</v>
      </c>
      <c r="U30" s="26">
        <f>C30/T30*100</f>
        <v>284.3255321837903</v>
      </c>
      <c r="V30" s="27">
        <f t="shared" si="13"/>
        <v>25.52004367764504</v>
      </c>
      <c r="W30" s="27">
        <f t="shared" si="13"/>
        <v>61.415518563814466</v>
      </c>
      <c r="X30" s="27">
        <f t="shared" si="13"/>
        <v>5.008343742691089</v>
      </c>
      <c r="Y30" s="27">
        <f t="shared" si="13"/>
        <v>95.39065940257565</v>
      </c>
      <c r="Z30" s="27">
        <f t="shared" si="13"/>
        <v>40.13709184802718</v>
      </c>
      <c r="AA30" s="27">
        <f t="shared" si="13"/>
        <v>227.47165723475345</v>
      </c>
      <c r="AB30">
        <v>851.69</v>
      </c>
      <c r="AC30" s="29">
        <f t="shared" si="4"/>
        <v>299.5474917284111</v>
      </c>
      <c r="AD30">
        <v>267.26</v>
      </c>
      <c r="AE30" s="29">
        <f t="shared" si="10"/>
        <v>93.99788965390593</v>
      </c>
      <c r="AF30" s="29">
        <f>AC30-AE30</f>
        <v>205.54960207450517</v>
      </c>
      <c r="AV30">
        <v>109</v>
      </c>
    </row>
    <row r="31" spans="1:48" ht="12.75">
      <c r="A31" s="3">
        <v>2001</v>
      </c>
      <c r="B31" s="2">
        <v>26</v>
      </c>
      <c r="C31" s="18">
        <v>1844.27</v>
      </c>
      <c r="D31" s="16">
        <v>115.46</v>
      </c>
      <c r="E31" s="49">
        <v>116.91720000000001</v>
      </c>
      <c r="F31" s="33">
        <v>1827.52</v>
      </c>
      <c r="G31" s="33">
        <v>1338.2</v>
      </c>
      <c r="H31" s="9">
        <v>390.8</v>
      </c>
      <c r="I31" s="18">
        <v>451.2</v>
      </c>
      <c r="J31" s="4">
        <v>773.434801</v>
      </c>
      <c r="K31" s="4">
        <v>762.37</v>
      </c>
      <c r="L31">
        <v>92.33</v>
      </c>
      <c r="M31" s="32">
        <v>222.26</v>
      </c>
      <c r="N31">
        <v>18.54</v>
      </c>
      <c r="O31">
        <v>320.75</v>
      </c>
      <c r="P31">
        <v>108.49</v>
      </c>
      <c r="Q31" s="4">
        <f t="shared" si="12"/>
        <v>762.37</v>
      </c>
      <c r="R31">
        <v>1784.5830999999998</v>
      </c>
      <c r="S31" s="20">
        <f t="shared" si="1"/>
        <v>786.135541886705</v>
      </c>
      <c r="T31" s="26">
        <f>C$8/100*S31</f>
        <v>637.3200838075518</v>
      </c>
      <c r="U31" s="26">
        <f>C31/T31*100</f>
        <v>289.378923849653</v>
      </c>
      <c r="V31" s="27">
        <f t="shared" si="13"/>
        <v>31.906262823746662</v>
      </c>
      <c r="W31" s="27">
        <f t="shared" si="13"/>
        <v>76.80586997948589</v>
      </c>
      <c r="X31" s="27">
        <f t="shared" si="13"/>
        <v>6.4068245722112325</v>
      </c>
      <c r="Y31" s="27">
        <f t="shared" si="13"/>
        <v>110.84082964060156</v>
      </c>
      <c r="Z31" s="27">
        <f t="shared" si="13"/>
        <v>37.49063634515623</v>
      </c>
      <c r="AA31" s="27">
        <f t="shared" si="13"/>
        <v>263.45042336120156</v>
      </c>
      <c r="AB31">
        <v>972.51</v>
      </c>
      <c r="AC31" s="29">
        <f t="shared" si="4"/>
        <v>336.0680131996303</v>
      </c>
      <c r="AD31">
        <v>332.74</v>
      </c>
      <c r="AE31" s="29">
        <f t="shared" si="10"/>
        <v>114.98418598476621</v>
      </c>
      <c r="AF31" s="29">
        <f>AC31-AE31</f>
        <v>221.08382721486407</v>
      </c>
      <c r="AV31">
        <v>109.1</v>
      </c>
    </row>
    <row r="32" spans="1:48" ht="12.75">
      <c r="A32" s="3">
        <v>2002</v>
      </c>
      <c r="B32" s="2">
        <v>26</v>
      </c>
      <c r="C32" s="18">
        <v>2101.6</v>
      </c>
      <c r="D32" s="16">
        <v>113.87</v>
      </c>
      <c r="E32" s="49">
        <v>114.4</v>
      </c>
      <c r="F32" s="33">
        <v>2043.45</v>
      </c>
      <c r="G32" s="33">
        <v>1505.45</v>
      </c>
      <c r="H32" s="9">
        <v>385.3</v>
      </c>
      <c r="I32" s="18">
        <v>446.2</v>
      </c>
      <c r="J32" s="4">
        <v>915.35</v>
      </c>
      <c r="K32" s="4">
        <v>880.83</v>
      </c>
      <c r="L32">
        <v>142.92</v>
      </c>
      <c r="M32" s="32">
        <v>203.48</v>
      </c>
      <c r="N32">
        <v>18.18</v>
      </c>
      <c r="O32">
        <v>371.69</v>
      </c>
      <c r="P32">
        <v>144.56</v>
      </c>
      <c r="Q32" s="4">
        <f t="shared" si="12"/>
        <v>880.8299999999999</v>
      </c>
      <c r="R32">
        <v>1873.1</v>
      </c>
      <c r="S32" s="20">
        <f t="shared" si="1"/>
        <v>862.3906894497154</v>
      </c>
      <c r="T32" s="26">
        <f>C$8/100*S32</f>
        <v>699.1401319368842</v>
      </c>
      <c r="U32" s="26">
        <f>C32/T32*100</f>
        <v>300.5978206654749</v>
      </c>
      <c r="V32" s="27">
        <f t="shared" si="13"/>
        <v>47.54525488029097</v>
      </c>
      <c r="W32" s="27">
        <f t="shared" si="13"/>
        <v>67.69177486035268</v>
      </c>
      <c r="X32" s="27">
        <f t="shared" si="13"/>
        <v>6.0479480389287</v>
      </c>
      <c r="Y32" s="27">
        <f t="shared" si="13"/>
        <v>123.65026438885636</v>
      </c>
      <c r="Z32" s="27">
        <f t="shared" si="13"/>
        <v>48.09083435134944</v>
      </c>
      <c r="AA32" s="27">
        <f t="shared" si="13"/>
        <v>293.02607651977814</v>
      </c>
      <c r="AB32">
        <v>1107.7</v>
      </c>
      <c r="AC32" s="29">
        <f t="shared" si="4"/>
        <v>368.49901225089775</v>
      </c>
      <c r="AD32">
        <v>341.52</v>
      </c>
      <c r="AE32" s="29">
        <f t="shared" si="10"/>
        <v>113.61359814383552</v>
      </c>
      <c r="AF32" s="29">
        <f>AC32-AE32</f>
        <v>254.88541410706222</v>
      </c>
      <c r="AV32">
        <v>109.7</v>
      </c>
    </row>
    <row r="33" spans="1:48" ht="12.75">
      <c r="A33" s="3">
        <v>2003</v>
      </c>
      <c r="B33" s="2">
        <v>26</v>
      </c>
      <c r="C33" s="18">
        <v>2398.58</v>
      </c>
      <c r="D33" s="16">
        <v>112.12</v>
      </c>
      <c r="E33" s="16">
        <v>111.98129999999999</v>
      </c>
      <c r="F33" s="33">
        <v>2469.95</v>
      </c>
      <c r="G33" s="33">
        <v>1879.26</v>
      </c>
      <c r="H33" s="9">
        <v>387.2</v>
      </c>
      <c r="I33" s="18">
        <v>453.8</v>
      </c>
      <c r="J33" s="4">
        <v>1200.6806900000001</v>
      </c>
      <c r="K33" s="4">
        <v>1140.4</v>
      </c>
      <c r="L33">
        <v>110.71</v>
      </c>
      <c r="M33" s="32">
        <v>290.81</v>
      </c>
      <c r="N33">
        <v>23.27</v>
      </c>
      <c r="O33">
        <v>501.08</v>
      </c>
      <c r="P33">
        <v>214.53</v>
      </c>
      <c r="Q33" s="4">
        <f t="shared" si="12"/>
        <v>1140.3999999999999</v>
      </c>
      <c r="R33">
        <v>1911.3</v>
      </c>
      <c r="S33" s="20">
        <f t="shared" si="1"/>
        <v>956.3912745997345</v>
      </c>
      <c r="T33" s="26">
        <f>C$8/100*S33</f>
        <v>775.3464063180047</v>
      </c>
      <c r="U33" s="26">
        <f>C33/T33*100</f>
        <v>309.3559189099064</v>
      </c>
      <c r="V33" s="27">
        <f t="shared" si="13"/>
        <v>35.78725772893391</v>
      </c>
      <c r="W33" s="27">
        <f t="shared" si="13"/>
        <v>94.00498979451966</v>
      </c>
      <c r="X33" s="27">
        <f t="shared" si="13"/>
        <v>7.522080095314715</v>
      </c>
      <c r="Y33" s="27">
        <f t="shared" si="13"/>
        <v>161.9752425509367</v>
      </c>
      <c r="Z33" s="27">
        <f t="shared" si="13"/>
        <v>69.34730738495341</v>
      </c>
      <c r="AA33" s="27">
        <f t="shared" si="13"/>
        <v>368.6368775546584</v>
      </c>
      <c r="AB33">
        <v>1447.73</v>
      </c>
      <c r="AC33" s="29">
        <f t="shared" si="4"/>
        <v>467.9819946880092</v>
      </c>
      <c r="AD33">
        <v>438.28</v>
      </c>
      <c r="AE33" s="29">
        <f t="shared" si="10"/>
        <v>141.67500060913335</v>
      </c>
      <c r="AF33" s="29">
        <f>AC33-AE33</f>
        <v>326.30699407887585</v>
      </c>
      <c r="AV33">
        <v>110.9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38" ht="12.75">
      <c r="A35" s="3" t="s">
        <v>20</v>
      </c>
      <c r="B35" s="6" t="s">
        <v>21</v>
      </c>
      <c r="C35" s="3"/>
      <c r="D35" s="3"/>
      <c r="E35" s="3"/>
      <c r="F35" s="3"/>
      <c r="G35" s="3"/>
      <c r="H35" s="3"/>
      <c r="I35" s="3"/>
      <c r="J35" s="4"/>
      <c r="K35" s="4"/>
      <c r="AB35">
        <f>SUM(AB20:AB21)</f>
        <v>362.82</v>
      </c>
      <c r="AL35">
        <f>SUM(AL20:AL21)</f>
        <v>262.52</v>
      </c>
    </row>
    <row r="36" spans="1:11" ht="12.75">
      <c r="A36" s="3"/>
      <c r="B36" s="6" t="s">
        <v>22</v>
      </c>
      <c r="C36" s="3"/>
      <c r="D36" s="3"/>
      <c r="E36" s="3"/>
      <c r="F36" s="3"/>
      <c r="G36" s="3"/>
      <c r="H36" s="3"/>
      <c r="I36" s="7"/>
      <c r="J36" s="4"/>
      <c r="K36" s="4"/>
    </row>
    <row r="37" spans="1:38" ht="12.75">
      <c r="A37" s="3"/>
      <c r="B37" s="6" t="s">
        <v>23</v>
      </c>
      <c r="C37" s="3"/>
      <c r="D37" s="3"/>
      <c r="E37" s="3"/>
      <c r="F37" s="3"/>
      <c r="G37" s="3"/>
      <c r="H37" s="3"/>
      <c r="I37" s="3"/>
      <c r="AB37" t="s">
        <v>46</v>
      </c>
      <c r="AL37">
        <f>AB35/AL35</f>
        <v>1.382066128294987</v>
      </c>
    </row>
    <row r="38" spans="1:9" ht="12.75">
      <c r="A38" s="3"/>
      <c r="B38" s="6" t="s">
        <v>65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66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70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67</v>
      </c>
      <c r="B42" s="6" t="s">
        <v>68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69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7" max="17" width="15.0039062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24</v>
      </c>
    </row>
    <row r="2" spans="6:10" ht="12.75">
      <c r="F2" s="1" t="s">
        <v>0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 t="s">
        <v>31</v>
      </c>
      <c r="K3" s="1"/>
    </row>
    <row r="4" spans="1:46" ht="12.75">
      <c r="A4" s="1"/>
      <c r="B4" s="1"/>
      <c r="C4" s="1"/>
      <c r="D4" s="1"/>
      <c r="E4" s="1"/>
      <c r="F4" s="7" t="s">
        <v>1</v>
      </c>
      <c r="G4" s="7"/>
      <c r="K4" s="1"/>
      <c r="L4" s="1"/>
      <c r="M4" s="1"/>
      <c r="P4" t="s">
        <v>30</v>
      </c>
      <c r="Q4" t="s">
        <v>42</v>
      </c>
      <c r="Z4" t="s">
        <v>45</v>
      </c>
      <c r="AB4" t="s">
        <v>60</v>
      </c>
      <c r="AC4" t="s">
        <v>63</v>
      </c>
      <c r="AJ4" t="s">
        <v>44</v>
      </c>
      <c r="AP4" t="s">
        <v>47</v>
      </c>
      <c r="AR4" t="s">
        <v>48</v>
      </c>
      <c r="AT4" t="s">
        <v>27</v>
      </c>
    </row>
    <row r="5" spans="1:46" ht="12.75">
      <c r="A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" t="s">
        <v>13</v>
      </c>
      <c r="O5" t="s">
        <v>33</v>
      </c>
      <c r="P5" t="s">
        <v>29</v>
      </c>
      <c r="Q5" t="s">
        <v>28</v>
      </c>
      <c r="R5" s="22" t="s">
        <v>32</v>
      </c>
      <c r="S5" s="22" t="s">
        <v>34</v>
      </c>
      <c r="T5" s="23" t="s">
        <v>35</v>
      </c>
      <c r="U5" s="24" t="s">
        <v>36</v>
      </c>
      <c r="V5" s="24" t="s">
        <v>37</v>
      </c>
      <c r="W5" s="24" t="s">
        <v>38</v>
      </c>
      <c r="X5" s="25" t="s">
        <v>39</v>
      </c>
      <c r="Y5" s="25" t="s">
        <v>40</v>
      </c>
      <c r="Z5" t="s">
        <v>58</v>
      </c>
      <c r="AA5" t="s">
        <v>59</v>
      </c>
      <c r="AB5" t="s">
        <v>61</v>
      </c>
      <c r="AC5" t="s">
        <v>62</v>
      </c>
      <c r="AD5" t="s">
        <v>64</v>
      </c>
      <c r="AJ5" t="s">
        <v>43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T5" t="s">
        <v>26</v>
      </c>
    </row>
    <row r="6" spans="1:25" ht="12.75">
      <c r="A6" s="2"/>
      <c r="C6" s="2" t="s">
        <v>14</v>
      </c>
      <c r="D6" s="11" t="s">
        <v>15</v>
      </c>
      <c r="E6" s="10" t="s">
        <v>16</v>
      </c>
      <c r="F6" s="10" t="s">
        <v>17</v>
      </c>
      <c r="G6" s="10" t="s">
        <v>17</v>
      </c>
      <c r="H6" s="2" t="s">
        <v>18</v>
      </c>
      <c r="I6" s="2" t="s">
        <v>19</v>
      </c>
      <c r="R6" s="22"/>
      <c r="S6" s="22" t="s">
        <v>41</v>
      </c>
      <c r="T6" s="23"/>
      <c r="U6" s="23"/>
      <c r="V6" s="23"/>
      <c r="W6" s="23"/>
      <c r="X6" s="23"/>
      <c r="Y6" s="23"/>
    </row>
    <row r="7" spans="1:25" ht="12.75">
      <c r="A7" s="2"/>
      <c r="B7" s="2" t="s">
        <v>25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2"/>
      <c r="S7" s="22"/>
      <c r="T7" s="23"/>
      <c r="U7" s="23"/>
      <c r="V7" s="23"/>
      <c r="W7" s="23"/>
      <c r="X7" s="23"/>
      <c r="Y7" s="23"/>
    </row>
    <row r="8" spans="1:39" ht="12.75">
      <c r="A8" s="12">
        <v>1978</v>
      </c>
      <c r="B8" s="2">
        <v>26</v>
      </c>
      <c r="C8" s="18">
        <v>81.07</v>
      </c>
      <c r="D8" s="16"/>
      <c r="E8" s="17">
        <v>96.48</v>
      </c>
      <c r="F8" s="17">
        <v>100</v>
      </c>
      <c r="G8" s="13">
        <v>100</v>
      </c>
      <c r="H8" s="2"/>
      <c r="I8" s="2"/>
      <c r="J8" s="2"/>
      <c r="K8" s="2"/>
      <c r="L8" s="2"/>
      <c r="M8" s="2"/>
      <c r="N8" s="1"/>
      <c r="O8" s="2"/>
      <c r="P8">
        <v>1078</v>
      </c>
      <c r="Q8" s="20">
        <v>100</v>
      </c>
      <c r="R8" s="26">
        <f>C$8/100*Q8</f>
        <v>81.07</v>
      </c>
      <c r="S8" s="26">
        <f>C8/R8*100</f>
        <v>100</v>
      </c>
      <c r="T8" s="27"/>
      <c r="U8" s="23"/>
      <c r="V8" s="23"/>
      <c r="W8" s="23"/>
      <c r="X8" s="23"/>
      <c r="Y8" s="23"/>
      <c r="Z8" s="28">
        <f aca="true" t="shared" si="0" ref="Z8:Z18">AJ8*$AJ$32</f>
        <v>36.55564909340241</v>
      </c>
      <c r="AA8" s="29">
        <f>Z8/S8*100</f>
        <v>36.55564909340241</v>
      </c>
      <c r="AB8" s="29"/>
      <c r="AC8" s="29"/>
      <c r="AD8" s="29"/>
      <c r="AE8" s="29"/>
      <c r="AF8" s="29"/>
      <c r="AG8" s="29"/>
      <c r="AH8" s="29"/>
      <c r="AI8" s="29"/>
      <c r="AJ8">
        <v>26.45</v>
      </c>
      <c r="AK8">
        <v>71.2123</v>
      </c>
      <c r="AL8" t="s">
        <v>57</v>
      </c>
      <c r="AM8">
        <v>9.9218</v>
      </c>
    </row>
    <row r="9" spans="1:46" ht="12.75">
      <c r="A9" s="12">
        <v>1979</v>
      </c>
      <c r="B9" s="2">
        <v>26</v>
      </c>
      <c r="C9" s="18">
        <v>94.52</v>
      </c>
      <c r="D9" s="16"/>
      <c r="E9" s="17">
        <v>105.79</v>
      </c>
      <c r="F9" s="17">
        <v>101.6</v>
      </c>
      <c r="G9" s="13">
        <v>101.7</v>
      </c>
      <c r="H9" s="2"/>
      <c r="I9" s="2"/>
      <c r="J9" s="2"/>
      <c r="K9" s="2"/>
      <c r="L9" s="2"/>
      <c r="M9" s="2"/>
      <c r="N9" s="1"/>
      <c r="O9" s="2"/>
      <c r="P9">
        <v>1105</v>
      </c>
      <c r="Q9" s="20">
        <f aca="true" t="shared" si="1" ref="Q9:Q28">Q8*AT9/100</f>
        <v>107.5</v>
      </c>
      <c r="R9" s="26">
        <f aca="true" t="shared" si="2" ref="R9:R28">C$8/100*Q9</f>
        <v>87.15025</v>
      </c>
      <c r="S9" s="26">
        <f aca="true" t="shared" si="3" ref="S9:S28">C9/R9*100</f>
        <v>108.45637275854057</v>
      </c>
      <c r="T9" s="27"/>
      <c r="U9" s="23"/>
      <c r="V9" s="23"/>
      <c r="W9" s="23"/>
      <c r="X9" s="23"/>
      <c r="Y9" s="23"/>
      <c r="Z9" s="28">
        <f t="shared" si="0"/>
        <v>38.60110696327899</v>
      </c>
      <c r="AA9" s="29">
        <f aca="true" t="shared" si="4" ref="AA9:AA28">Z9/S9*100</f>
        <v>35.59136819854533</v>
      </c>
      <c r="AB9" s="29"/>
      <c r="AC9" s="29"/>
      <c r="AD9" s="29"/>
      <c r="AE9" s="29"/>
      <c r="AF9" s="29"/>
      <c r="AG9" s="29"/>
      <c r="AH9" s="29"/>
      <c r="AI9" s="29"/>
      <c r="AJ9">
        <v>27.93</v>
      </c>
      <c r="AL9" t="s">
        <v>57</v>
      </c>
      <c r="AT9">
        <v>107.5</v>
      </c>
    </row>
    <row r="10" spans="1:46" ht="12.75">
      <c r="A10" s="12">
        <v>1980</v>
      </c>
      <c r="B10" s="2">
        <v>26</v>
      </c>
      <c r="C10" s="18">
        <v>94.91</v>
      </c>
      <c r="D10" s="16"/>
      <c r="E10" s="17">
        <v>109.96</v>
      </c>
      <c r="F10" s="17">
        <v>106.4</v>
      </c>
      <c r="G10" s="13">
        <v>107.1</v>
      </c>
      <c r="H10" s="2"/>
      <c r="I10" s="2"/>
      <c r="J10" s="2"/>
      <c r="K10" s="2"/>
      <c r="L10" s="2"/>
      <c r="M10" s="2"/>
      <c r="N10" s="1"/>
      <c r="O10" s="2"/>
      <c r="P10">
        <v>1158</v>
      </c>
      <c r="Q10" s="20">
        <f t="shared" si="1"/>
        <v>115.3475</v>
      </c>
      <c r="R10" s="26">
        <f t="shared" si="2"/>
        <v>93.51221824999999</v>
      </c>
      <c r="S10" s="26">
        <f t="shared" si="3"/>
        <v>101.49475841356166</v>
      </c>
      <c r="T10" s="27"/>
      <c r="U10" s="23"/>
      <c r="V10" s="23"/>
      <c r="W10" s="23"/>
      <c r="X10" s="23"/>
      <c r="Y10" s="23"/>
      <c r="Z10" s="28">
        <f t="shared" si="0"/>
        <v>25.125962212402865</v>
      </c>
      <c r="AA10" s="29">
        <f t="shared" si="4"/>
        <v>24.755921000394785</v>
      </c>
      <c r="AB10" s="29"/>
      <c r="AC10" s="29"/>
      <c r="AD10" s="29"/>
      <c r="AE10" s="29"/>
      <c r="AF10" s="29"/>
      <c r="AG10" s="29"/>
      <c r="AH10" s="29"/>
      <c r="AI10" s="29"/>
      <c r="AJ10">
        <v>18.18</v>
      </c>
      <c r="AK10">
        <v>80.4046</v>
      </c>
      <c r="AL10" t="s">
        <v>57</v>
      </c>
      <c r="AM10">
        <v>10.4629</v>
      </c>
      <c r="AT10">
        <v>107.3</v>
      </c>
    </row>
    <row r="11" spans="1:46" ht="12.75">
      <c r="A11" s="12">
        <v>1981</v>
      </c>
      <c r="B11" s="2">
        <v>26</v>
      </c>
      <c r="C11" s="18">
        <v>102.9</v>
      </c>
      <c r="D11" s="16"/>
      <c r="E11" s="17">
        <v>108.64</v>
      </c>
      <c r="F11" s="17">
        <v>109.6</v>
      </c>
      <c r="G11" s="13">
        <v>110.9</v>
      </c>
      <c r="H11" s="2"/>
      <c r="I11" s="2"/>
      <c r="J11" s="2"/>
      <c r="K11" s="2"/>
      <c r="L11" s="2"/>
      <c r="M11" s="2"/>
      <c r="N11" s="1"/>
      <c r="O11" s="2"/>
      <c r="P11">
        <v>1202</v>
      </c>
      <c r="Q11" s="20">
        <f t="shared" si="1"/>
        <v>120.53813749999999</v>
      </c>
      <c r="R11" s="26">
        <f t="shared" si="2"/>
        <v>97.72026807124999</v>
      </c>
      <c r="S11" s="26">
        <f t="shared" si="3"/>
        <v>105.3005707321365</v>
      </c>
      <c r="T11" s="27"/>
      <c r="U11" s="23"/>
      <c r="V11" s="23"/>
      <c r="W11" s="23"/>
      <c r="X11" s="23"/>
      <c r="Y11" s="23"/>
      <c r="Z11" s="28">
        <f t="shared" si="0"/>
        <v>30.19814490324547</v>
      </c>
      <c r="AA11" s="29">
        <f t="shared" si="4"/>
        <v>28.678044851308055</v>
      </c>
      <c r="AB11" s="29"/>
      <c r="AC11" s="29"/>
      <c r="AD11" s="29"/>
      <c r="AE11" s="29"/>
      <c r="AF11" s="29"/>
      <c r="AG11" s="29"/>
      <c r="AH11" s="29"/>
      <c r="AI11" s="29"/>
      <c r="AJ11">
        <v>21.85</v>
      </c>
      <c r="AL11" t="s">
        <v>57</v>
      </c>
      <c r="AT11">
        <v>104.5</v>
      </c>
    </row>
    <row r="12" spans="1:46" ht="12.75">
      <c r="A12" s="12">
        <v>1982</v>
      </c>
      <c r="B12" s="2">
        <v>26</v>
      </c>
      <c r="C12" s="18">
        <v>111.95</v>
      </c>
      <c r="D12" s="16"/>
      <c r="E12" s="17">
        <v>117.71</v>
      </c>
      <c r="F12" s="17">
        <v>110.7</v>
      </c>
      <c r="G12" s="13">
        <v>112.5</v>
      </c>
      <c r="H12" s="2"/>
      <c r="I12" s="2"/>
      <c r="J12" s="2"/>
      <c r="K12" s="2"/>
      <c r="L12" s="2"/>
      <c r="M12" s="2"/>
      <c r="N12" s="1"/>
      <c r="O12" s="2"/>
      <c r="P12">
        <v>1250</v>
      </c>
      <c r="Q12" s="20">
        <f t="shared" si="1"/>
        <v>131.50710801249997</v>
      </c>
      <c r="R12" s="26">
        <f t="shared" si="2"/>
        <v>106.61281246573373</v>
      </c>
      <c r="S12" s="26">
        <f t="shared" si="3"/>
        <v>105.00614082944458</v>
      </c>
      <c r="T12" s="27"/>
      <c r="U12" s="23"/>
      <c r="V12" s="23"/>
      <c r="W12" s="23"/>
      <c r="X12" s="23"/>
      <c r="Y12" s="23"/>
      <c r="Z12" s="28">
        <f t="shared" si="0"/>
        <v>39.74822184976383</v>
      </c>
      <c r="AA12" s="29">
        <f t="shared" si="4"/>
        <v>37.85323556869362</v>
      </c>
      <c r="AB12" s="29"/>
      <c r="AC12" s="29"/>
      <c r="AD12" s="29"/>
      <c r="AE12" s="29"/>
      <c r="AF12" s="29"/>
      <c r="AG12" s="29"/>
      <c r="AH12" s="29"/>
      <c r="AI12" s="29"/>
      <c r="AJ12">
        <v>28.76</v>
      </c>
      <c r="AL12" t="s">
        <v>57</v>
      </c>
      <c r="AT12">
        <v>109.1</v>
      </c>
    </row>
    <row r="13" spans="1:46" ht="12.75">
      <c r="A13" s="12">
        <v>1983</v>
      </c>
      <c r="B13" s="2">
        <v>26</v>
      </c>
      <c r="C13" s="18">
        <v>123.9</v>
      </c>
      <c r="D13" s="16"/>
      <c r="E13" s="17">
        <v>131.77</v>
      </c>
      <c r="F13" s="17">
        <v>112.4</v>
      </c>
      <c r="G13" s="13">
        <v>114.2</v>
      </c>
      <c r="H13" s="2"/>
      <c r="I13" s="2"/>
      <c r="J13" s="2"/>
      <c r="K13" s="2"/>
      <c r="L13" s="2"/>
      <c r="M13" s="2"/>
      <c r="N13" s="1"/>
      <c r="O13" s="2"/>
      <c r="P13">
        <v>1285</v>
      </c>
      <c r="Q13" s="20">
        <f t="shared" si="1"/>
        <v>141.10712689741248</v>
      </c>
      <c r="R13" s="26">
        <f t="shared" si="2"/>
        <v>114.3955477757323</v>
      </c>
      <c r="S13" s="26">
        <f t="shared" si="3"/>
        <v>108.30841095573125</v>
      </c>
      <c r="T13" s="27"/>
      <c r="U13" s="23"/>
      <c r="V13" s="23"/>
      <c r="W13" s="23"/>
      <c r="X13" s="23"/>
      <c r="Y13" s="23"/>
      <c r="Z13" s="28">
        <f t="shared" si="0"/>
        <v>39.43034664025598</v>
      </c>
      <c r="AA13" s="29">
        <f t="shared" si="4"/>
        <v>36.405618263915166</v>
      </c>
      <c r="AB13" s="29"/>
      <c r="AC13" s="29"/>
      <c r="AD13" s="29"/>
      <c r="AE13" s="29"/>
      <c r="AF13" s="29"/>
      <c r="AG13" s="29"/>
      <c r="AH13" s="29"/>
      <c r="AI13" s="29"/>
      <c r="AJ13">
        <v>28.53</v>
      </c>
      <c r="AL13" t="s">
        <v>57</v>
      </c>
      <c r="AT13">
        <v>107.3</v>
      </c>
    </row>
    <row r="14" spans="1:46" ht="12.75">
      <c r="A14" s="3">
        <v>1984</v>
      </c>
      <c r="B14" s="2">
        <v>26</v>
      </c>
      <c r="C14" s="18">
        <v>149.35</v>
      </c>
      <c r="D14" s="16">
        <v>162</v>
      </c>
      <c r="E14" s="15">
        <v>150.7</v>
      </c>
      <c r="F14" s="15">
        <v>116.8</v>
      </c>
      <c r="G14" s="13">
        <v>117.6</v>
      </c>
      <c r="H14" s="2"/>
      <c r="I14" s="2"/>
      <c r="P14">
        <v>1337</v>
      </c>
      <c r="Q14" s="20">
        <f t="shared" si="1"/>
        <v>166.2241954851519</v>
      </c>
      <c r="R14" s="26">
        <f t="shared" si="2"/>
        <v>134.75795527981265</v>
      </c>
      <c r="S14" s="26">
        <f t="shared" si="3"/>
        <v>110.8283363975717</v>
      </c>
      <c r="T14" s="27"/>
      <c r="U14" s="23"/>
      <c r="V14" s="23"/>
      <c r="W14" s="23"/>
      <c r="X14" s="23"/>
      <c r="Y14" s="23"/>
      <c r="Z14" s="28">
        <f t="shared" si="0"/>
        <v>54.992411244857536</v>
      </c>
      <c r="AA14" s="29">
        <f t="shared" si="4"/>
        <v>49.61945025285288</v>
      </c>
      <c r="AB14" s="29"/>
      <c r="AC14" s="29"/>
      <c r="AD14" s="29"/>
      <c r="AE14" s="29"/>
      <c r="AF14" s="29"/>
      <c r="AG14" s="29"/>
      <c r="AH14" s="29"/>
      <c r="AI14" s="29"/>
      <c r="AJ14">
        <v>39.79</v>
      </c>
      <c r="AL14" t="s">
        <v>57</v>
      </c>
      <c r="AP14" t="e">
        <f aca="true" t="shared" si="5" ref="AP14:AP23">AK14-AL14+AM14+AN14+AO14</f>
        <v>#VALUE!</v>
      </c>
      <c r="AR14" t="e">
        <f>AQ14-AP14</f>
        <v>#VALUE!</v>
      </c>
      <c r="AT14">
        <v>117.8</v>
      </c>
    </row>
    <row r="15" spans="1:46" ht="12.75">
      <c r="A15" s="3">
        <v>1985</v>
      </c>
      <c r="B15" s="2">
        <v>26</v>
      </c>
      <c r="C15" s="18">
        <v>180.87</v>
      </c>
      <c r="D15" s="16">
        <v>165</v>
      </c>
      <c r="E15" s="15">
        <v>192.08</v>
      </c>
      <c r="F15" s="15">
        <v>124.4</v>
      </c>
      <c r="G15" s="13">
        <v>125.8</v>
      </c>
      <c r="H15" s="19">
        <v>57.99</v>
      </c>
      <c r="I15" s="19">
        <f>SUM(J15:N15)</f>
        <v>57.97999999999999</v>
      </c>
      <c r="J15" s="19">
        <v>13.69</v>
      </c>
      <c r="K15" s="19">
        <v>9.96</v>
      </c>
      <c r="L15" s="19">
        <v>0.22</v>
      </c>
      <c r="M15" s="19">
        <v>31.31</v>
      </c>
      <c r="N15" s="19">
        <v>2.8</v>
      </c>
      <c r="O15" s="4">
        <f aca="true" t="shared" si="6" ref="O15:O26">SUM(J15:N15)</f>
        <v>57.97999999999999</v>
      </c>
      <c r="P15">
        <v>1375</v>
      </c>
      <c r="Q15" s="20">
        <f t="shared" si="1"/>
        <v>193.65118774020198</v>
      </c>
      <c r="R15" s="26">
        <f t="shared" si="2"/>
        <v>156.99301790098173</v>
      </c>
      <c r="S15" s="26">
        <f t="shared" si="3"/>
        <v>115.20894522460732</v>
      </c>
      <c r="T15" s="27">
        <f aca="true" t="shared" si="7" ref="T15:Y28">J15/$S15*100</f>
        <v>11.882757865121023</v>
      </c>
      <c r="U15" s="27">
        <f t="shared" si="7"/>
        <v>8.64516204065781</v>
      </c>
      <c r="V15" s="27">
        <f t="shared" si="7"/>
        <v>0.19095739447236126</v>
      </c>
      <c r="W15" s="27">
        <f t="shared" si="7"/>
        <v>27.176709186043773</v>
      </c>
      <c r="X15" s="27">
        <f t="shared" si="7"/>
        <v>2.4303668387391433</v>
      </c>
      <c r="Y15" s="27">
        <f t="shared" si="7"/>
        <v>50.325953325034114</v>
      </c>
      <c r="Z15" s="28">
        <f t="shared" si="0"/>
        <v>100.42092488191376</v>
      </c>
      <c r="AA15" s="29">
        <f t="shared" si="4"/>
        <v>87.16417348161347</v>
      </c>
      <c r="AB15" s="29"/>
      <c r="AC15" s="29"/>
      <c r="AD15" s="29"/>
      <c r="AE15" s="29"/>
      <c r="AF15" s="29"/>
      <c r="AG15" s="29"/>
      <c r="AH15" s="29"/>
      <c r="AI15" s="29"/>
      <c r="AJ15">
        <v>72.66</v>
      </c>
      <c r="AK15">
        <v>146.3521</v>
      </c>
      <c r="AL15" t="s">
        <v>57</v>
      </c>
      <c r="AM15">
        <v>17.8636</v>
      </c>
      <c r="AP15" t="e">
        <f t="shared" si="5"/>
        <v>#VALUE!</v>
      </c>
      <c r="AR15" t="e">
        <f aca="true" t="shared" si="8" ref="AR15:AR23">AQ15-AP15</f>
        <v>#VALUE!</v>
      </c>
      <c r="AT15">
        <v>116.5</v>
      </c>
    </row>
    <row r="16" spans="1:46" ht="12.75">
      <c r="A16" s="3">
        <v>1986</v>
      </c>
      <c r="B16" s="2">
        <v>26</v>
      </c>
      <c r="C16" s="18">
        <v>206.31</v>
      </c>
      <c r="D16" s="16">
        <v>171</v>
      </c>
      <c r="E16" s="15">
        <v>219.26</v>
      </c>
      <c r="F16" s="15">
        <v>130.9</v>
      </c>
      <c r="G16" s="13">
        <v>133.4</v>
      </c>
      <c r="H16" s="19">
        <v>63.53</v>
      </c>
      <c r="I16" s="19">
        <f aca="true" t="shared" si="9" ref="I16:I25">SUM(J16:N16)</f>
        <v>63.53</v>
      </c>
      <c r="J16" s="19">
        <v>14.86</v>
      </c>
      <c r="K16" s="19">
        <v>12.79</v>
      </c>
      <c r="L16" s="19">
        <v>0.71</v>
      </c>
      <c r="M16" s="19">
        <v>32.59</v>
      </c>
      <c r="N16" s="19">
        <v>2.58</v>
      </c>
      <c r="O16" s="4">
        <f t="shared" si="6"/>
        <v>63.53</v>
      </c>
      <c r="P16">
        <v>1409</v>
      </c>
      <c r="Q16" s="20">
        <f t="shared" si="1"/>
        <v>210.49884107359955</v>
      </c>
      <c r="R16" s="26">
        <f t="shared" si="2"/>
        <v>170.65141045836714</v>
      </c>
      <c r="S16" s="26">
        <f t="shared" si="3"/>
        <v>120.89557270335733</v>
      </c>
      <c r="T16" s="27">
        <f t="shared" si="7"/>
        <v>12.291599822652008</v>
      </c>
      <c r="U16" s="27">
        <f t="shared" si="7"/>
        <v>10.579378313036283</v>
      </c>
      <c r="V16" s="27">
        <f t="shared" si="7"/>
        <v>0.5872837061966976</v>
      </c>
      <c r="W16" s="27">
        <f t="shared" si="7"/>
        <v>26.957149274577997</v>
      </c>
      <c r="X16" s="27">
        <f t="shared" si="7"/>
        <v>2.1340731858978588</v>
      </c>
      <c r="Y16" s="27">
        <f t="shared" si="7"/>
        <v>52.54948430236084</v>
      </c>
      <c r="Z16" s="28">
        <f t="shared" si="0"/>
        <v>109.05883818375743</v>
      </c>
      <c r="AA16" s="29">
        <f t="shared" si="4"/>
        <v>90.20912490431407</v>
      </c>
      <c r="AB16" s="29"/>
      <c r="AC16" s="29"/>
      <c r="AD16" s="29"/>
      <c r="AE16" s="29"/>
      <c r="AF16" s="29"/>
      <c r="AG16" s="29"/>
      <c r="AH16" s="29"/>
      <c r="AI16" s="29"/>
      <c r="AJ16">
        <v>78.91</v>
      </c>
      <c r="AL16" t="s">
        <v>57</v>
      </c>
      <c r="AP16" t="e">
        <f t="shared" si="5"/>
        <v>#VALUE!</v>
      </c>
      <c r="AR16" t="e">
        <f t="shared" si="8"/>
        <v>#VALUE!</v>
      </c>
      <c r="AT16">
        <v>108.7</v>
      </c>
    </row>
    <row r="17" spans="1:46" ht="12.75">
      <c r="A17" s="3">
        <v>1987</v>
      </c>
      <c r="B17" s="2">
        <v>26</v>
      </c>
      <c r="C17" s="18">
        <v>239.45</v>
      </c>
      <c r="D17" s="16">
        <v>176</v>
      </c>
      <c r="E17" s="15">
        <v>258.44</v>
      </c>
      <c r="F17" s="15">
        <v>142.2</v>
      </c>
      <c r="G17" s="13">
        <v>144.9</v>
      </c>
      <c r="H17" s="19">
        <v>80.89</v>
      </c>
      <c r="I17" s="19">
        <f t="shared" si="9"/>
        <v>80.89999999999999</v>
      </c>
      <c r="J17" s="19">
        <v>16.73</v>
      </c>
      <c r="K17" s="19">
        <v>18.95</v>
      </c>
      <c r="L17" s="19">
        <v>2.67</v>
      </c>
      <c r="M17" s="19">
        <v>38.59</v>
      </c>
      <c r="N17" s="19">
        <v>3.96</v>
      </c>
      <c r="O17" s="4">
        <f t="shared" si="6"/>
        <v>80.89999999999999</v>
      </c>
      <c r="P17">
        <v>1449</v>
      </c>
      <c r="Q17" s="20">
        <f t="shared" si="1"/>
        <v>231.5487251809595</v>
      </c>
      <c r="R17" s="26">
        <f t="shared" si="2"/>
        <v>187.71655150420386</v>
      </c>
      <c r="S17" s="26">
        <f t="shared" si="3"/>
        <v>127.55934310600074</v>
      </c>
      <c r="T17" s="27">
        <f t="shared" si="7"/>
        <v>13.115464216601925</v>
      </c>
      <c r="U17" s="27">
        <f t="shared" si="7"/>
        <v>14.855830657776837</v>
      </c>
      <c r="V17" s="27">
        <f t="shared" si="7"/>
        <v>2.0931434224941503</v>
      </c>
      <c r="W17" s="27">
        <f t="shared" si="7"/>
        <v>30.25258602024317</v>
      </c>
      <c r="X17" s="27">
        <f t="shared" si="7"/>
        <v>3.1044374356093014</v>
      </c>
      <c r="Y17" s="27">
        <f t="shared" si="7"/>
        <v>63.42146175272537</v>
      </c>
      <c r="Z17" s="28">
        <f t="shared" si="0"/>
        <v>123.95751104677738</v>
      </c>
      <c r="AA17" s="29">
        <f t="shared" si="4"/>
        <v>97.17634790872961</v>
      </c>
      <c r="AB17" s="29"/>
      <c r="AC17" s="29"/>
      <c r="AD17" s="29"/>
      <c r="AE17" s="29"/>
      <c r="AF17" s="29"/>
      <c r="AG17" s="29"/>
      <c r="AH17" s="29"/>
      <c r="AI17" s="29"/>
      <c r="AJ17">
        <v>89.69</v>
      </c>
      <c r="AL17" t="s">
        <v>57</v>
      </c>
      <c r="AP17" t="e">
        <f t="shared" si="5"/>
        <v>#VALUE!</v>
      </c>
      <c r="AR17" t="e">
        <f t="shared" si="8"/>
        <v>#VALUE!</v>
      </c>
      <c r="AT17">
        <v>110</v>
      </c>
    </row>
    <row r="18" spans="1:46" ht="12.75">
      <c r="A18" s="3">
        <v>1988</v>
      </c>
      <c r="B18" s="2">
        <v>26</v>
      </c>
      <c r="C18" s="18">
        <v>301.49</v>
      </c>
      <c r="D18" s="16">
        <v>181</v>
      </c>
      <c r="E18" s="15">
        <v>331.74</v>
      </c>
      <c r="F18" s="15">
        <v>169.2</v>
      </c>
      <c r="G18" s="13">
        <v>172.5</v>
      </c>
      <c r="H18" s="19">
        <v>94.72</v>
      </c>
      <c r="I18" s="19">
        <f t="shared" si="9"/>
        <v>94.72</v>
      </c>
      <c r="J18" s="19">
        <v>15.45</v>
      </c>
      <c r="K18" s="19">
        <v>21.74</v>
      </c>
      <c r="L18" s="19">
        <v>3.76</v>
      </c>
      <c r="M18" s="19">
        <v>45.18</v>
      </c>
      <c r="N18" s="19">
        <v>8.59</v>
      </c>
      <c r="O18" s="4">
        <f t="shared" si="6"/>
        <v>94.72</v>
      </c>
      <c r="P18">
        <v>1494</v>
      </c>
      <c r="Q18" s="20">
        <f t="shared" si="1"/>
        <v>280.173957468961</v>
      </c>
      <c r="R18" s="26">
        <f t="shared" si="2"/>
        <v>227.1370273200867</v>
      </c>
      <c r="S18" s="26">
        <f t="shared" si="3"/>
        <v>132.73485329854802</v>
      </c>
      <c r="T18" s="27">
        <f t="shared" si="7"/>
        <v>11.639746167684963</v>
      </c>
      <c r="U18" s="27">
        <f t="shared" si="7"/>
        <v>16.37851661394635</v>
      </c>
      <c r="V18" s="27">
        <f t="shared" si="7"/>
        <v>2.832714924951162</v>
      </c>
      <c r="W18" s="27">
        <f t="shared" si="7"/>
        <v>34.037781997152535</v>
      </c>
      <c r="X18" s="27">
        <f t="shared" si="7"/>
        <v>6.4715481929070435</v>
      </c>
      <c r="Y18" s="27">
        <f t="shared" si="7"/>
        <v>71.36030789664206</v>
      </c>
      <c r="Z18" s="28">
        <f t="shared" si="0"/>
        <v>140.40409797348775</v>
      </c>
      <c r="AA18" s="29">
        <f t="shared" si="4"/>
        <v>105.77786804622447</v>
      </c>
      <c r="AB18" s="29"/>
      <c r="AC18" s="29"/>
      <c r="AD18" s="29"/>
      <c r="AE18" s="29"/>
      <c r="AF18" s="29"/>
      <c r="AG18" s="29"/>
      <c r="AH18" s="29"/>
      <c r="AI18" s="29"/>
      <c r="AJ18">
        <v>101.59</v>
      </c>
      <c r="AL18" t="s">
        <v>57</v>
      </c>
      <c r="AP18" t="e">
        <f t="shared" si="5"/>
        <v>#VALUE!</v>
      </c>
      <c r="AR18" t="e">
        <f t="shared" si="8"/>
        <v>#VALUE!</v>
      </c>
      <c r="AT18">
        <v>121</v>
      </c>
    </row>
    <row r="19" spans="1:46" ht="12.75">
      <c r="A19" s="3">
        <v>1989</v>
      </c>
      <c r="B19" s="2">
        <v>26</v>
      </c>
      <c r="C19" s="18">
        <v>336.25</v>
      </c>
      <c r="D19" s="17">
        <v>184</v>
      </c>
      <c r="E19" s="15">
        <v>406.71</v>
      </c>
      <c r="F19" s="15">
        <v>201</v>
      </c>
      <c r="G19" s="13">
        <v>204.1</v>
      </c>
      <c r="H19" s="19">
        <v>95.18</v>
      </c>
      <c r="I19" s="19">
        <f t="shared" si="9"/>
        <v>95.16999999999999</v>
      </c>
      <c r="J19" s="19">
        <v>12.47</v>
      </c>
      <c r="K19" s="19">
        <v>21.43</v>
      </c>
      <c r="L19" s="19">
        <v>4.56</v>
      </c>
      <c r="M19" s="19">
        <v>48.64</v>
      </c>
      <c r="N19" s="19">
        <v>8.07</v>
      </c>
      <c r="O19" s="4">
        <f t="shared" si="6"/>
        <v>95.16999999999999</v>
      </c>
      <c r="P19">
        <v>1529</v>
      </c>
      <c r="Q19" s="20">
        <f t="shared" si="1"/>
        <v>289.4196980654367</v>
      </c>
      <c r="R19" s="26">
        <f t="shared" si="2"/>
        <v>234.63254922164953</v>
      </c>
      <c r="S19" s="26">
        <f t="shared" si="3"/>
        <v>143.30918754258423</v>
      </c>
      <c r="T19" s="27">
        <f t="shared" si="7"/>
        <v>8.701465840279464</v>
      </c>
      <c r="U19" s="27">
        <f t="shared" si="7"/>
        <v>14.953681873070481</v>
      </c>
      <c r="V19" s="27">
        <f t="shared" si="7"/>
        <v>3.1819313738311426</v>
      </c>
      <c r="W19" s="27">
        <f t="shared" si="7"/>
        <v>33.94060132086553</v>
      </c>
      <c r="X19" s="27">
        <f t="shared" si="7"/>
        <v>5.631181181319589</v>
      </c>
      <c r="Y19" s="27">
        <f t="shared" si="7"/>
        <v>66.4088615893662</v>
      </c>
      <c r="Z19" s="28">
        <f>AJ19*$AJ$32</f>
        <v>199.25247371628828</v>
      </c>
      <c r="AA19" s="29">
        <f t="shared" si="4"/>
        <v>139.0367757524831</v>
      </c>
      <c r="AB19" s="29"/>
      <c r="AC19" s="29"/>
      <c r="AD19" s="29"/>
      <c r="AE19" s="29"/>
      <c r="AF19" s="29"/>
      <c r="AG19" s="29"/>
      <c r="AH19" s="29"/>
      <c r="AI19" s="29"/>
      <c r="AJ19">
        <v>144.17</v>
      </c>
      <c r="AL19" t="s">
        <v>57</v>
      </c>
      <c r="AP19" t="e">
        <f t="shared" si="5"/>
        <v>#VALUE!</v>
      </c>
      <c r="AR19" t="e">
        <f t="shared" si="8"/>
        <v>#VALUE!</v>
      </c>
      <c r="AT19">
        <v>103.3</v>
      </c>
    </row>
    <row r="20" spans="1:46" ht="12.75">
      <c r="A20" s="3">
        <v>1990</v>
      </c>
      <c r="B20" s="2">
        <v>26</v>
      </c>
      <c r="C20" s="18">
        <v>374.05</v>
      </c>
      <c r="D20" s="16">
        <v>192</v>
      </c>
      <c r="E20" s="15">
        <v>442.58</v>
      </c>
      <c r="F20" s="15">
        <v>204.2</v>
      </c>
      <c r="G20" s="13">
        <v>206.8</v>
      </c>
      <c r="H20" s="19">
        <v>103.72</v>
      </c>
      <c r="I20" s="19">
        <f t="shared" si="9"/>
        <v>103.71000000000002</v>
      </c>
      <c r="J20" s="19">
        <v>15.21</v>
      </c>
      <c r="K20" s="19">
        <v>27.55</v>
      </c>
      <c r="L20" s="19">
        <v>2.24</v>
      </c>
      <c r="M20" s="19">
        <v>45.2</v>
      </c>
      <c r="N20" s="19">
        <v>13.51</v>
      </c>
      <c r="O20" s="4">
        <f t="shared" si="6"/>
        <v>103.71000000000002</v>
      </c>
      <c r="P20">
        <v>1576</v>
      </c>
      <c r="Q20" s="20">
        <f t="shared" si="1"/>
        <v>299.2599677996616</v>
      </c>
      <c r="R20" s="26">
        <f t="shared" si="2"/>
        <v>242.61005589518564</v>
      </c>
      <c r="S20" s="26">
        <f t="shared" si="3"/>
        <v>154.17745097985556</v>
      </c>
      <c r="T20" s="27">
        <f t="shared" si="7"/>
        <v>9.86525584859183</v>
      </c>
      <c r="U20" s="27">
        <f t="shared" si="7"/>
        <v>17.869020291170603</v>
      </c>
      <c r="V20" s="27">
        <f t="shared" si="7"/>
        <v>1.452871341278481</v>
      </c>
      <c r="W20" s="27">
        <f t="shared" si="7"/>
        <v>29.31686813651221</v>
      </c>
      <c r="X20" s="27">
        <f t="shared" si="7"/>
        <v>8.762630277085838</v>
      </c>
      <c r="Y20" s="27">
        <f t="shared" si="7"/>
        <v>67.26664589463897</v>
      </c>
      <c r="Z20" s="21">
        <v>169.37</v>
      </c>
      <c r="AA20" s="29">
        <f t="shared" si="4"/>
        <v>109.85393708586444</v>
      </c>
      <c r="AB20" s="29"/>
      <c r="AC20" s="29"/>
      <c r="AD20" s="29"/>
      <c r="AE20" s="29"/>
      <c r="AF20" s="29"/>
      <c r="AG20" s="29"/>
      <c r="AH20" s="29"/>
      <c r="AI20" s="29"/>
      <c r="AJ20">
        <v>121.34</v>
      </c>
      <c r="AK20">
        <v>302.9487</v>
      </c>
      <c r="AL20" t="s">
        <v>57</v>
      </c>
      <c r="AM20">
        <v>41.5635</v>
      </c>
      <c r="AP20" t="e">
        <f t="shared" si="5"/>
        <v>#VALUE!</v>
      </c>
      <c r="AR20" t="e">
        <f t="shared" si="8"/>
        <v>#VALUE!</v>
      </c>
      <c r="AT20">
        <v>103.4</v>
      </c>
    </row>
    <row r="21" spans="1:46" ht="12.75">
      <c r="A21" s="3">
        <v>1991</v>
      </c>
      <c r="B21" s="2">
        <v>26</v>
      </c>
      <c r="C21" s="18">
        <v>427.9</v>
      </c>
      <c r="D21" s="16">
        <v>194</v>
      </c>
      <c r="E21" s="15">
        <v>508.81</v>
      </c>
      <c r="F21" s="15">
        <v>216</v>
      </c>
      <c r="G21" s="13">
        <v>219.2</v>
      </c>
      <c r="H21" s="19">
        <v>124.93</v>
      </c>
      <c r="I21" s="19">
        <f t="shared" si="9"/>
        <v>122.64</v>
      </c>
      <c r="J21" s="19">
        <v>12.85</v>
      </c>
      <c r="K21" s="19">
        <v>37.36</v>
      </c>
      <c r="L21" s="19">
        <v>2.35</v>
      </c>
      <c r="M21" s="19">
        <v>59.17</v>
      </c>
      <c r="N21" s="19">
        <v>10.91</v>
      </c>
      <c r="O21" s="4">
        <f t="shared" si="6"/>
        <v>122.64</v>
      </c>
      <c r="P21">
        <v>1640</v>
      </c>
      <c r="Q21" s="20">
        <f t="shared" si="1"/>
        <v>323.50002519143413</v>
      </c>
      <c r="R21" s="26">
        <f t="shared" si="2"/>
        <v>262.26147042269565</v>
      </c>
      <c r="S21" s="26">
        <f t="shared" si="3"/>
        <v>163.15778269310363</v>
      </c>
      <c r="T21" s="27">
        <f t="shared" si="7"/>
        <v>7.875811860087962</v>
      </c>
      <c r="U21" s="27">
        <f t="shared" si="7"/>
        <v>22.898080240691538</v>
      </c>
      <c r="V21" s="27">
        <f t="shared" si="7"/>
        <v>1.440323569743713</v>
      </c>
      <c r="W21" s="27">
        <f t="shared" si="7"/>
        <v>36.2655087752066</v>
      </c>
      <c r="X21" s="27">
        <f t="shared" si="7"/>
        <v>6.6867787854910254</v>
      </c>
      <c r="Y21" s="27">
        <f t="shared" si="7"/>
        <v>75.16650323122083</v>
      </c>
      <c r="Z21" s="21">
        <v>193.45</v>
      </c>
      <c r="AA21" s="29">
        <f t="shared" si="4"/>
        <v>118.56621045400904</v>
      </c>
      <c r="AB21" s="29"/>
      <c r="AC21" s="29"/>
      <c r="AD21" s="29"/>
      <c r="AE21" s="29"/>
      <c r="AF21" s="29"/>
      <c r="AG21" s="29"/>
      <c r="AH21" s="29"/>
      <c r="AI21" s="29"/>
      <c r="AJ21">
        <v>141.18</v>
      </c>
      <c r="AK21">
        <v>343.521</v>
      </c>
      <c r="AL21" t="s">
        <v>57</v>
      </c>
      <c r="AM21">
        <v>44.1831</v>
      </c>
      <c r="AP21" t="e">
        <f t="shared" si="5"/>
        <v>#VALUE!</v>
      </c>
      <c r="AR21" t="e">
        <f t="shared" si="8"/>
        <v>#VALUE!</v>
      </c>
      <c r="AT21">
        <v>108.1</v>
      </c>
    </row>
    <row r="22" spans="1:46" ht="12.75">
      <c r="A22" s="3">
        <v>1992</v>
      </c>
      <c r="B22" s="2">
        <v>26</v>
      </c>
      <c r="C22" s="18">
        <v>493.49</v>
      </c>
      <c r="D22" s="16">
        <v>197</v>
      </c>
      <c r="E22" s="15">
        <v>599.54</v>
      </c>
      <c r="F22" s="15">
        <v>236.5</v>
      </c>
      <c r="G22" s="13">
        <v>240.4</v>
      </c>
      <c r="H22" s="19">
        <v>142.47</v>
      </c>
      <c r="I22" s="19">
        <f t="shared" si="9"/>
        <v>140.51999999999998</v>
      </c>
      <c r="J22" s="19">
        <v>16.45</v>
      </c>
      <c r="K22" s="19">
        <v>46.02</v>
      </c>
      <c r="L22" s="19">
        <v>6.3</v>
      </c>
      <c r="M22" s="19">
        <v>66.05</v>
      </c>
      <c r="N22" s="19">
        <v>5.7</v>
      </c>
      <c r="O22" s="4">
        <f t="shared" si="6"/>
        <v>140.51999999999998</v>
      </c>
      <c r="P22">
        <v>1672</v>
      </c>
      <c r="Q22" s="20">
        <f t="shared" si="1"/>
        <v>355.20302766019466</v>
      </c>
      <c r="R22" s="26">
        <f t="shared" si="2"/>
        <v>287.9630945241198</v>
      </c>
      <c r="S22" s="26">
        <f t="shared" si="3"/>
        <v>171.3726548242331</v>
      </c>
      <c r="T22" s="27">
        <f t="shared" si="7"/>
        <v>9.598964325359725</v>
      </c>
      <c r="U22" s="27">
        <f t="shared" si="7"/>
        <v>26.85375916431943</v>
      </c>
      <c r="V22" s="27">
        <f t="shared" si="7"/>
        <v>3.676199103329257</v>
      </c>
      <c r="W22" s="27">
        <f t="shared" si="7"/>
        <v>38.54173821823768</v>
      </c>
      <c r="X22" s="27">
        <f t="shared" si="7"/>
        <v>3.3260849030121853</v>
      </c>
      <c r="Y22" s="27">
        <f t="shared" si="7"/>
        <v>81.99674571425827</v>
      </c>
      <c r="Z22" s="21">
        <v>196.8</v>
      </c>
      <c r="AA22" s="29">
        <f t="shared" si="4"/>
        <v>114.83745770399965</v>
      </c>
      <c r="AB22" s="29"/>
      <c r="AC22" s="29"/>
      <c r="AD22" s="29"/>
      <c r="AE22" s="29"/>
      <c r="AF22" s="29"/>
      <c r="AG22" s="29"/>
      <c r="AH22" s="29"/>
      <c r="AI22" s="29"/>
      <c r="AK22">
        <v>398.9013</v>
      </c>
      <c r="AL22" t="s">
        <v>57</v>
      </c>
      <c r="AM22">
        <v>48.9801</v>
      </c>
      <c r="AP22" t="e">
        <f t="shared" si="5"/>
        <v>#VALUE!</v>
      </c>
      <c r="AR22" t="e">
        <f t="shared" si="8"/>
        <v>#VALUE!</v>
      </c>
      <c r="AT22">
        <v>109.8</v>
      </c>
    </row>
    <row r="23" spans="1:46" ht="12.75">
      <c r="A23" s="3">
        <v>1993</v>
      </c>
      <c r="B23" s="2">
        <v>26</v>
      </c>
      <c r="C23" s="18">
        <v>671.37</v>
      </c>
      <c r="D23" s="16">
        <v>200</v>
      </c>
      <c r="E23" s="15">
        <v>793.78</v>
      </c>
      <c r="F23" s="15">
        <v>264.4</v>
      </c>
      <c r="G23" s="13">
        <v>269.1</v>
      </c>
      <c r="H23" s="19">
        <v>228.21</v>
      </c>
      <c r="I23" s="19">
        <f t="shared" si="9"/>
        <v>228.20999999999998</v>
      </c>
      <c r="J23" s="19">
        <v>17.33</v>
      </c>
      <c r="K23" s="19">
        <v>65.91</v>
      </c>
      <c r="L23" s="19">
        <v>14.23</v>
      </c>
      <c r="M23" s="19">
        <v>106.79</v>
      </c>
      <c r="N23" s="19">
        <v>23.95</v>
      </c>
      <c r="O23" s="4">
        <f t="shared" si="6"/>
        <v>228.20999999999998</v>
      </c>
      <c r="P23">
        <v>1708</v>
      </c>
      <c r="Q23" s="20">
        <f t="shared" si="1"/>
        <v>397.82739097941806</v>
      </c>
      <c r="R23" s="26">
        <f t="shared" si="2"/>
        <v>322.5186658670142</v>
      </c>
      <c r="S23" s="26">
        <f t="shared" si="3"/>
        <v>208.16469589292842</v>
      </c>
      <c r="T23" s="27">
        <f t="shared" si="7"/>
        <v>8.325138864523819</v>
      </c>
      <c r="U23" s="27">
        <f t="shared" si="7"/>
        <v>31.662429461094334</v>
      </c>
      <c r="V23" s="27">
        <f t="shared" si="7"/>
        <v>6.835933412704785</v>
      </c>
      <c r="W23" s="27">
        <f t="shared" si="7"/>
        <v>51.300725870888556</v>
      </c>
      <c r="X23" s="27">
        <f t="shared" si="7"/>
        <v>11.505313087440591</v>
      </c>
      <c r="Y23" s="27">
        <f t="shared" si="7"/>
        <v>109.62954069665207</v>
      </c>
      <c r="Z23" s="21">
        <v>326.29</v>
      </c>
      <c r="AA23" s="29">
        <f t="shared" si="4"/>
        <v>156.74607963678457</v>
      </c>
      <c r="AB23" s="29">
        <v>92.1</v>
      </c>
      <c r="AC23" s="29">
        <f aca="true" t="shared" si="10" ref="AC23:AC28">AB23/$S23*100</f>
        <v>44.24381358468803</v>
      </c>
      <c r="AD23" s="29">
        <f aca="true" t="shared" si="11" ref="AD23:AD28">AA23-AC23</f>
        <v>112.50226605209654</v>
      </c>
      <c r="AE23" s="29"/>
      <c r="AF23" s="29"/>
      <c r="AG23" s="29"/>
      <c r="AH23" s="29"/>
      <c r="AI23" s="29"/>
      <c r="AL23" t="s">
        <v>57</v>
      </c>
      <c r="AP23" t="e">
        <f t="shared" si="5"/>
        <v>#VALUE!</v>
      </c>
      <c r="AR23" t="e">
        <f t="shared" si="8"/>
        <v>#VALUE!</v>
      </c>
      <c r="AT23">
        <v>112</v>
      </c>
    </row>
    <row r="24" spans="1:46" ht="12.75">
      <c r="A24" s="3">
        <v>1994</v>
      </c>
      <c r="B24" s="2">
        <v>26</v>
      </c>
      <c r="C24" s="18">
        <v>846.72</v>
      </c>
      <c r="D24" s="16">
        <v>203</v>
      </c>
      <c r="E24" s="15">
        <v>1009.76</v>
      </c>
      <c r="F24" s="15">
        <v>332.9</v>
      </c>
      <c r="G24" s="13">
        <v>340.9</v>
      </c>
      <c r="H24" s="19">
        <v>283.29</v>
      </c>
      <c r="I24" s="19">
        <f t="shared" si="9"/>
        <v>282.64</v>
      </c>
      <c r="J24" s="19">
        <v>18.79</v>
      </c>
      <c r="K24" s="19">
        <v>75.87</v>
      </c>
      <c r="L24" s="19">
        <v>19.99</v>
      </c>
      <c r="M24" s="19">
        <v>147.1</v>
      </c>
      <c r="N24" s="19">
        <v>20.89</v>
      </c>
      <c r="O24" s="4">
        <f t="shared" si="6"/>
        <v>282.64</v>
      </c>
      <c r="P24">
        <v>1720</v>
      </c>
      <c r="Q24" s="20">
        <f t="shared" si="1"/>
        <v>430.0514096487509</v>
      </c>
      <c r="R24" s="26">
        <f t="shared" si="2"/>
        <v>348.64267780224236</v>
      </c>
      <c r="S24" s="26">
        <f t="shared" si="3"/>
        <v>242.8618335934988</v>
      </c>
      <c r="T24" s="27">
        <f t="shared" si="7"/>
        <v>7.736909386697059</v>
      </c>
      <c r="U24" s="27">
        <f t="shared" si="7"/>
        <v>31.23998484133613</v>
      </c>
      <c r="V24" s="27">
        <f t="shared" si="7"/>
        <v>8.231017490158287</v>
      </c>
      <c r="W24" s="27">
        <f t="shared" si="7"/>
        <v>60.56941834928884</v>
      </c>
      <c r="X24" s="27">
        <f t="shared" si="7"/>
        <v>8.601598567754207</v>
      </c>
      <c r="Y24" s="27">
        <f t="shared" si="7"/>
        <v>116.37892863523452</v>
      </c>
      <c r="Z24" s="21">
        <v>398.55</v>
      </c>
      <c r="AA24" s="29">
        <f t="shared" si="4"/>
        <v>164.10565386206028</v>
      </c>
      <c r="AB24" s="29">
        <v>106.74</v>
      </c>
      <c r="AC24" s="29">
        <f t="shared" si="10"/>
        <v>43.95091580287621</v>
      </c>
      <c r="AD24" s="29">
        <f t="shared" si="11"/>
        <v>120.15473805918407</v>
      </c>
      <c r="AE24" s="29"/>
      <c r="AF24" s="29"/>
      <c r="AG24" s="29"/>
      <c r="AH24" s="29"/>
      <c r="AI24" s="29"/>
      <c r="AT24">
        <v>108.1</v>
      </c>
    </row>
    <row r="25" spans="1:46" ht="12.75">
      <c r="A25" s="3">
        <v>1995</v>
      </c>
      <c r="B25" s="2">
        <v>26</v>
      </c>
      <c r="C25" s="18">
        <v>1000.03</v>
      </c>
      <c r="D25" s="16">
        <v>202</v>
      </c>
      <c r="E25" s="15">
        <v>1182.72</v>
      </c>
      <c r="F25" s="15">
        <v>389.5</v>
      </c>
      <c r="G25" s="13">
        <v>405.7</v>
      </c>
      <c r="H25" s="19">
        <v>324.33</v>
      </c>
      <c r="I25" s="19">
        <f t="shared" si="9"/>
        <v>270.71</v>
      </c>
      <c r="J25" s="19">
        <v>22.34</v>
      </c>
      <c r="K25" s="19">
        <v>81.23</v>
      </c>
      <c r="L25" s="19">
        <v>25.18</v>
      </c>
      <c r="M25" s="19">
        <v>109.46</v>
      </c>
      <c r="N25" s="19">
        <v>32.5</v>
      </c>
      <c r="O25" s="4">
        <f t="shared" si="6"/>
        <v>270.71</v>
      </c>
      <c r="P25">
        <v>1748</v>
      </c>
      <c r="Q25" s="20">
        <f t="shared" si="1"/>
        <v>468.7560365171385</v>
      </c>
      <c r="R25" s="26">
        <f t="shared" si="2"/>
        <v>380.0205188044442</v>
      </c>
      <c r="S25" s="26">
        <f t="shared" si="3"/>
        <v>263.15158011628534</v>
      </c>
      <c r="T25" s="27">
        <f t="shared" si="7"/>
        <v>8.489403707980042</v>
      </c>
      <c r="U25" s="27">
        <f t="shared" si="7"/>
        <v>30.868140698264053</v>
      </c>
      <c r="V25" s="27">
        <f t="shared" si="7"/>
        <v>9.568629604607764</v>
      </c>
      <c r="W25" s="27">
        <f t="shared" si="7"/>
        <v>41.595798114391016</v>
      </c>
      <c r="X25" s="27">
        <f t="shared" si="7"/>
        <v>12.350296352253865</v>
      </c>
      <c r="Y25" s="27">
        <f t="shared" si="7"/>
        <v>102.87226847749673</v>
      </c>
      <c r="Z25" s="21">
        <v>480.49</v>
      </c>
      <c r="AA25" s="29">
        <f t="shared" si="4"/>
        <v>182.59058136290648</v>
      </c>
      <c r="AB25" s="29">
        <v>131.165</v>
      </c>
      <c r="AC25" s="29">
        <f t="shared" si="10"/>
        <v>49.84389603210395</v>
      </c>
      <c r="AD25" s="29">
        <f t="shared" si="11"/>
        <v>132.74668533080253</v>
      </c>
      <c r="AE25" s="29"/>
      <c r="AF25" s="29"/>
      <c r="AG25" s="29"/>
      <c r="AH25" s="29"/>
      <c r="AI25" s="29"/>
      <c r="AT25">
        <v>109</v>
      </c>
    </row>
    <row r="26" spans="1:46" ht="12.75">
      <c r="A26" s="3">
        <v>1996</v>
      </c>
      <c r="B26" s="2">
        <v>26</v>
      </c>
      <c r="C26" s="18">
        <v>1175.38</v>
      </c>
      <c r="D26" s="16">
        <v>341.3</v>
      </c>
      <c r="E26" s="15">
        <v>1239.25</v>
      </c>
      <c r="F26" s="13">
        <v>421</v>
      </c>
      <c r="G26" s="14">
        <v>445</v>
      </c>
      <c r="H26" s="19">
        <v>343.17</v>
      </c>
      <c r="I26" s="9">
        <v>243.69</v>
      </c>
      <c r="J26" s="9">
        <v>18.97</v>
      </c>
      <c r="K26" s="4">
        <v>69.82</v>
      </c>
      <c r="L26" s="4">
        <v>10.67</v>
      </c>
      <c r="M26">
        <v>105.72</v>
      </c>
      <c r="N26">
        <v>38.51</v>
      </c>
      <c r="O26" s="4">
        <f t="shared" si="6"/>
        <v>243.69</v>
      </c>
      <c r="P26">
        <v>1776</v>
      </c>
      <c r="Q26" s="20">
        <f t="shared" si="1"/>
        <v>511.8815918767152</v>
      </c>
      <c r="R26" s="26">
        <f t="shared" si="2"/>
        <v>414.982406534453</v>
      </c>
      <c r="S26" s="26">
        <f t="shared" si="3"/>
        <v>283.2361038665905</v>
      </c>
      <c r="T26" s="27">
        <f t="shared" si="7"/>
        <v>6.697592482395967</v>
      </c>
      <c r="U26" s="27">
        <f t="shared" si="7"/>
        <v>24.650812183494274</v>
      </c>
      <c r="V26" s="27">
        <f t="shared" si="7"/>
        <v>3.7671751073887707</v>
      </c>
      <c r="W26" s="27">
        <f t="shared" si="7"/>
        <v>37.325749986236254</v>
      </c>
      <c r="X26" s="27">
        <f t="shared" si="7"/>
        <v>13.596430495364716</v>
      </c>
      <c r="Y26" s="27">
        <f t="shared" si="7"/>
        <v>86.03776025488</v>
      </c>
      <c r="Z26" s="21">
        <v>539.53</v>
      </c>
      <c r="AA26" s="29">
        <f t="shared" si="4"/>
        <v>190.48772124549797</v>
      </c>
      <c r="AB26" s="29">
        <v>155.59</v>
      </c>
      <c r="AC26" s="29">
        <f t="shared" si="10"/>
        <v>54.93296859968311</v>
      </c>
      <c r="AD26" s="29">
        <f t="shared" si="11"/>
        <v>135.55475264581486</v>
      </c>
      <c r="AE26" s="29"/>
      <c r="AF26" s="29"/>
      <c r="AG26" s="29"/>
      <c r="AH26" s="29"/>
      <c r="AI26" s="29"/>
      <c r="AT26">
        <v>109.2</v>
      </c>
    </row>
    <row r="27" spans="1:46" ht="12.75">
      <c r="A27" s="3">
        <v>1997</v>
      </c>
      <c r="B27" s="2">
        <v>26</v>
      </c>
      <c r="C27" s="18">
        <v>1326.04</v>
      </c>
      <c r="D27" s="16">
        <v>339.2</v>
      </c>
      <c r="E27" s="15">
        <v>1391.79</v>
      </c>
      <c r="F27" s="9">
        <v>427.7</v>
      </c>
      <c r="G27" s="18">
        <v>466.5</v>
      </c>
      <c r="H27" s="19">
        <v>389.81</v>
      </c>
      <c r="I27" s="19">
        <v>362.37</v>
      </c>
      <c r="J27" s="19">
        <v>23.6</v>
      </c>
      <c r="K27" s="19">
        <v>106.7</v>
      </c>
      <c r="L27" s="19">
        <v>23.15</v>
      </c>
      <c r="M27" s="19">
        <v>158.99</v>
      </c>
      <c r="N27" s="19">
        <v>49.93</v>
      </c>
      <c r="O27" s="4">
        <f>SUM(J27:N27)</f>
        <v>362.37000000000006</v>
      </c>
      <c r="P27">
        <v>1792</v>
      </c>
      <c r="Q27" s="20">
        <f t="shared" si="1"/>
        <v>558.974698329373</v>
      </c>
      <c r="R27" s="26">
        <f t="shared" si="2"/>
        <v>453.1607879356227</v>
      </c>
      <c r="S27" s="26">
        <f t="shared" si="3"/>
        <v>292.6201991219904</v>
      </c>
      <c r="T27" s="27">
        <f t="shared" si="7"/>
        <v>8.065061834696312</v>
      </c>
      <c r="U27" s="27">
        <f t="shared" si="7"/>
        <v>36.46364821025833</v>
      </c>
      <c r="V27" s="27">
        <f t="shared" si="7"/>
        <v>7.91127887598388</v>
      </c>
      <c r="W27" s="27">
        <f t="shared" si="7"/>
        <v>54.33322801264266</v>
      </c>
      <c r="X27" s="27">
        <f t="shared" si="7"/>
        <v>17.063073618914697</v>
      </c>
      <c r="Y27" s="27">
        <f t="shared" si="7"/>
        <v>123.83629055249588</v>
      </c>
      <c r="Z27" s="21">
        <v>546.18</v>
      </c>
      <c r="AA27" s="29">
        <f t="shared" si="4"/>
        <v>186.6515030878996</v>
      </c>
      <c r="AB27" s="29">
        <v>185.18</v>
      </c>
      <c r="AC27" s="29">
        <f t="shared" si="10"/>
        <v>63.283396209706055</v>
      </c>
      <c r="AD27" s="29">
        <f t="shared" si="11"/>
        <v>123.36810687819356</v>
      </c>
      <c r="AE27" s="29"/>
      <c r="AF27" s="29"/>
      <c r="AG27" s="29"/>
      <c r="AH27" s="29"/>
      <c r="AI27" s="29"/>
      <c r="AT27">
        <v>109.2</v>
      </c>
    </row>
    <row r="28" spans="1:46" ht="12.75">
      <c r="A28" s="3">
        <v>1998</v>
      </c>
      <c r="B28" s="2">
        <v>26</v>
      </c>
      <c r="C28" s="3">
        <v>1381.53</v>
      </c>
      <c r="D28" s="3">
        <v>300.1</v>
      </c>
      <c r="E28" s="3">
        <v>1295.05</v>
      </c>
      <c r="F28" s="3">
        <v>411.4</v>
      </c>
      <c r="G28" s="3">
        <v>459</v>
      </c>
      <c r="H28" s="4">
        <v>517.57</v>
      </c>
      <c r="I28">
        <v>462.197</v>
      </c>
      <c r="J28">
        <v>41.7011</v>
      </c>
      <c r="K28">
        <v>135.7728</v>
      </c>
      <c r="L28">
        <v>20.9925</v>
      </c>
      <c r="M28">
        <v>185.2387</v>
      </c>
      <c r="N28">
        <f>72.9664+5.5255</f>
        <v>78.49189999999999</v>
      </c>
      <c r="O28" s="4">
        <f>SUM(J28:N28)</f>
        <v>462.197</v>
      </c>
      <c r="P28">
        <v>1788</v>
      </c>
      <c r="Q28" s="20">
        <f t="shared" si="1"/>
        <v>609.8413958773459</v>
      </c>
      <c r="R28" s="26">
        <f t="shared" si="2"/>
        <v>494.39841963776433</v>
      </c>
      <c r="S28" s="26">
        <f t="shared" si="3"/>
        <v>279.43657283779726</v>
      </c>
      <c r="T28" s="27">
        <f t="shared" si="7"/>
        <v>14.923279217357837</v>
      </c>
      <c r="U28" s="27">
        <f t="shared" si="7"/>
        <v>48.588056538616065</v>
      </c>
      <c r="V28" s="27">
        <f t="shared" si="7"/>
        <v>7.512438256314209</v>
      </c>
      <c r="W28" s="27">
        <f t="shared" si="7"/>
        <v>66.29007009312424</v>
      </c>
      <c r="X28" s="27">
        <f t="shared" si="7"/>
        <v>28.0893439262017</v>
      </c>
      <c r="Y28" s="27">
        <f t="shared" si="7"/>
        <v>165.40318803161406</v>
      </c>
      <c r="Z28" s="21">
        <v>641.76</v>
      </c>
      <c r="AA28" s="29">
        <f t="shared" si="4"/>
        <v>229.66213530414228</v>
      </c>
      <c r="AB28" s="29">
        <v>197.14</v>
      </c>
      <c r="AC28" s="29">
        <f t="shared" si="10"/>
        <v>70.54910457781509</v>
      </c>
      <c r="AD28" s="29">
        <f t="shared" si="11"/>
        <v>159.1130307263272</v>
      </c>
      <c r="AE28" s="29"/>
      <c r="AF28" s="29"/>
      <c r="AG28" s="29"/>
      <c r="AH28" s="29"/>
      <c r="AI28" s="29"/>
      <c r="AT28">
        <v>109.1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36" ht="12.75">
      <c r="A30" s="3" t="s">
        <v>20</v>
      </c>
      <c r="B30" s="6" t="s">
        <v>21</v>
      </c>
      <c r="C30" s="3"/>
      <c r="D30" s="3"/>
      <c r="E30" s="3"/>
      <c r="F30" s="3"/>
      <c r="G30" s="3"/>
      <c r="H30" s="4"/>
      <c r="I30" s="4"/>
      <c r="Z30">
        <f>SUM(Z20:Z21)</f>
        <v>362.82</v>
      </c>
      <c r="AJ30">
        <f>SUM(AJ20:AJ21)</f>
        <v>262.52</v>
      </c>
    </row>
    <row r="31" spans="1:9" ht="12.75">
      <c r="A31" s="3"/>
      <c r="B31" s="6" t="s">
        <v>22</v>
      </c>
      <c r="C31" s="3"/>
      <c r="D31" s="3"/>
      <c r="E31" s="3"/>
      <c r="F31" s="3"/>
      <c r="G31" s="7"/>
      <c r="H31" s="4"/>
      <c r="I31" s="4"/>
    </row>
    <row r="32" spans="1:36" ht="12.75">
      <c r="A32" s="3"/>
      <c r="B32" s="6" t="s">
        <v>23</v>
      </c>
      <c r="C32" s="3"/>
      <c r="D32" s="3"/>
      <c r="E32" s="3"/>
      <c r="F32" s="3"/>
      <c r="G32" s="3"/>
      <c r="Z32" t="s">
        <v>46</v>
      </c>
      <c r="AJ32">
        <f>Z30/AJ30</f>
        <v>1.382066128294987</v>
      </c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cp:lastPrinted>2005-08-12T07:58:06Z</cp:lastPrinted>
  <dcterms:created xsi:type="dcterms:W3CDTF">2002-03-12T12:41:49Z</dcterms:created>
  <dcterms:modified xsi:type="dcterms:W3CDTF">2005-08-15T07:40:16Z</dcterms:modified>
  <cp:category/>
  <cp:version/>
  <cp:contentType/>
  <cp:contentStatus/>
</cp:coreProperties>
</file>