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BA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6.p38</t>
        </r>
      </text>
    </comment>
    <comment ref="L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6.p111</t>
        </r>
      </text>
    </comment>
    <comment ref="L31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6.2002.p77</t>
        </r>
      </text>
    </commen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S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6.p72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</commentList>
</comments>
</file>

<file path=xl/sharedStrings.xml><?xml version="1.0" encoding="utf-8"?>
<sst xmlns="http://schemas.openxmlformats.org/spreadsheetml/2006/main" count="168" uniqueCount="70">
  <si>
    <t>The Economic Indicators of Ningxia</t>
  </si>
  <si>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</si>
  <si>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</si>
  <si>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</si>
  <si>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</si>
  <si>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</si>
  <si>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</si>
  <si>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</si>
  <si>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</si>
  <si>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</si>
  <si>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</si>
  <si>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</si>
  <si>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</si>
  <si>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</si>
  <si>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</si>
  <si>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</si>
  <si>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</si>
  <si>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</si>
  <si>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</si>
  <si>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(1985=100)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</si>
  <si>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</si>
  <si>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</si>
  <si>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</si>
  <si>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</si>
  <si>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</si>
  <si>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</si>
  <si>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CODE</t>
  </si>
  <si>
    <t>1952=100</t>
  </si>
  <si>
    <t>LAB</t>
  </si>
  <si>
    <t>3.1 P.59 1999</t>
  </si>
  <si>
    <t>1.13 P.42 1999</t>
  </si>
  <si>
    <t>1978=100</t>
  </si>
  <si>
    <t>CALCU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</si>
  <si>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</si>
  <si>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</si>
  <si>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</si>
  <si>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</si>
  <si>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</si>
  <si>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</si>
  <si>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</si>
  <si>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</si>
  <si>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</si>
  <si>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various</t>
  </si>
  <si>
    <t>old acc</t>
  </si>
  <si>
    <t>ratio 93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</si>
  <si>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</si>
  <si>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</si>
  <si>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</si>
  <si>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</si>
  <si>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</si>
  <si>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</si>
  <si>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</si>
  <si>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</si>
  <si>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</si>
  <si>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</si>
  <si>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.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</si>
  <si>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</si>
  <si>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</si>
  <si>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</si>
  <si>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</si>
  <si>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</si>
  <si>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</si>
  <si>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</si>
  <si>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</si>
  <si>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</si>
  <si>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</si>
  <si>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</si>
  <si>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</si>
  <si>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Ningxia Statistical yearbook 1999-2004</t>
  </si>
  <si>
    <t>Adjusted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</si>
</sst>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#,##0.0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9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0" fillId="3" borderId="0" xfId="15" applyFill="1" applyAlignment="1">
      <alignment/>
    </xf>
    <xf numFmtId="43" fontId="4" fillId="4" borderId="0" xfId="15" applyFont="1" applyFill="1" applyAlignment="1">
      <alignment/>
    </xf>
    <xf numFmtId="43" fontId="0" fillId="0" borderId="0" xfId="15" applyFont="1" applyFill="1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189" fontId="0" fillId="0" borderId="1" xfId="0" applyNumberFormat="1" applyFont="1" applyBorder="1" applyAlignment="1">
      <alignment horizontal="right"/>
    </xf>
    <xf numFmtId="182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0" fillId="2" borderId="1" xfId="0" applyNumberFormat="1" applyFill="1" applyBorder="1" applyAlignment="1">
      <alignment/>
    </xf>
    <xf numFmtId="43" fontId="0" fillId="3" borderId="1" xfId="15" applyFill="1" applyBorder="1" applyAlignment="1">
      <alignment/>
    </xf>
    <xf numFmtId="43" fontId="0" fillId="0" borderId="1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6" sqref="G26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20" max="20" width="9.28125" style="0" bestFit="1" customWidth="1"/>
    <col min="21" max="21" width="19.140625" style="0" bestFit="1" customWidth="1"/>
    <col min="22" max="23" width="11.7109375" style="0" bestFit="1" customWidth="1"/>
    <col min="24" max="24" width="11.140625" style="0" bestFit="1" customWidth="1"/>
    <col min="25" max="25" width="12.28125" style="0" bestFit="1" customWidth="1"/>
    <col min="26" max="26" width="15.421875" style="0" bestFit="1" customWidth="1"/>
    <col min="27" max="27" width="13.57421875" style="0" bestFit="1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</row>
    <row r="4" spans="1:53" ht="12.75">
      <c r="A4" s="1"/>
      <c r="B4" s="1"/>
      <c r="C4" s="1"/>
      <c r="D4" s="1"/>
      <c r="E4" s="2" t="s">
        <v>69</v>
      </c>
      <c r="F4" s="1"/>
      <c r="G4" s="2" t="s">
        <v>69</v>
      </c>
      <c r="H4" s="7" t="s">
        <v>2</v>
      </c>
      <c r="I4" s="7"/>
      <c r="M4" s="1"/>
      <c r="N4" s="1"/>
      <c r="O4" s="1"/>
      <c r="R4" t="s">
        <v>29</v>
      </c>
      <c r="S4" t="s">
        <v>32</v>
      </c>
      <c r="AB4" t="s">
        <v>42</v>
      </c>
      <c r="AD4" t="s">
        <v>58</v>
      </c>
      <c r="AE4" t="s">
        <v>61</v>
      </c>
      <c r="AQ4" t="s">
        <v>45</v>
      </c>
      <c r="AS4" t="s">
        <v>46</v>
      </c>
      <c r="BA4" t="s">
        <v>30</v>
      </c>
    </row>
    <row r="5" spans="1:53" ht="12.75">
      <c r="A5" s="2" t="s">
        <v>3</v>
      </c>
      <c r="C5" s="2" t="s">
        <v>4</v>
      </c>
      <c r="D5" s="2" t="s">
        <v>5</v>
      </c>
      <c r="E5" s="2" t="s">
        <v>5</v>
      </c>
      <c r="F5" s="2" t="s">
        <v>6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1" t="s">
        <v>14</v>
      </c>
      <c r="R5" t="s">
        <v>28</v>
      </c>
      <c r="S5" t="s">
        <v>31</v>
      </c>
      <c r="T5" s="22" t="s">
        <v>33</v>
      </c>
      <c r="U5" s="22" t="s">
        <v>34</v>
      </c>
      <c r="V5" s="23" t="s">
        <v>35</v>
      </c>
      <c r="W5" s="24" t="s">
        <v>36</v>
      </c>
      <c r="X5" s="24" t="s">
        <v>37</v>
      </c>
      <c r="Y5" s="24" t="s">
        <v>38</v>
      </c>
      <c r="Z5" s="25" t="s">
        <v>39</v>
      </c>
      <c r="AA5" s="25" t="s">
        <v>40</v>
      </c>
      <c r="AB5" t="s">
        <v>56</v>
      </c>
      <c r="AC5" t="s">
        <v>57</v>
      </c>
      <c r="AD5" t="s">
        <v>59</v>
      </c>
      <c r="AE5" t="s">
        <v>60</v>
      </c>
      <c r="AF5" t="s">
        <v>62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Y5" t="s">
        <v>43</v>
      </c>
      <c r="BA5" t="s">
        <v>27</v>
      </c>
    </row>
    <row r="6" spans="1:27" ht="12.75">
      <c r="A6" s="2"/>
      <c r="C6" s="2" t="s">
        <v>15</v>
      </c>
      <c r="D6" s="11" t="s">
        <v>16</v>
      </c>
      <c r="E6" s="11" t="s">
        <v>16</v>
      </c>
      <c r="F6" s="10" t="s">
        <v>17</v>
      </c>
      <c r="G6" s="10" t="s">
        <v>17</v>
      </c>
      <c r="H6" s="10" t="s">
        <v>18</v>
      </c>
      <c r="I6" s="10" t="s">
        <v>19</v>
      </c>
      <c r="J6" s="2" t="s">
        <v>20</v>
      </c>
      <c r="K6" s="2" t="s">
        <v>21</v>
      </c>
      <c r="T6" s="22"/>
      <c r="U6" s="22" t="s">
        <v>41</v>
      </c>
      <c r="V6" s="23"/>
      <c r="W6" s="23"/>
      <c r="X6" s="23"/>
      <c r="Y6" s="23"/>
      <c r="Z6" s="23"/>
      <c r="AA6" s="23"/>
    </row>
    <row r="7" spans="1:27" ht="12.75">
      <c r="A7" s="2"/>
      <c r="B7" s="2" t="s">
        <v>26</v>
      </c>
      <c r="C7" s="2"/>
      <c r="D7" s="11"/>
      <c r="E7" s="11"/>
      <c r="F7" s="10"/>
      <c r="G7" s="10"/>
      <c r="H7" s="10"/>
      <c r="I7" s="2"/>
      <c r="J7" s="2"/>
      <c r="K7" s="2"/>
      <c r="L7" s="2"/>
      <c r="M7" s="2"/>
      <c r="N7" s="2"/>
      <c r="O7" s="2"/>
      <c r="P7" s="1"/>
      <c r="Q7" s="2"/>
      <c r="T7" s="22"/>
      <c r="U7" s="22"/>
      <c r="V7" s="23"/>
      <c r="W7" s="23"/>
      <c r="X7" s="23"/>
      <c r="Y7" s="23"/>
      <c r="Z7" s="23"/>
      <c r="AA7" s="23"/>
    </row>
    <row r="8" spans="1:53" ht="12.75">
      <c r="A8" s="12">
        <v>1978</v>
      </c>
      <c r="B8" s="2">
        <v>29</v>
      </c>
      <c r="C8" s="18">
        <v>13</v>
      </c>
      <c r="D8" s="16">
        <v>17</v>
      </c>
      <c r="E8" s="16"/>
      <c r="F8" s="17">
        <v>13.85</v>
      </c>
      <c r="G8" s="17"/>
      <c r="H8" s="17">
        <v>100</v>
      </c>
      <c r="I8" s="13"/>
      <c r="J8" s="2"/>
      <c r="K8" s="2"/>
      <c r="L8" s="2"/>
      <c r="M8" s="2"/>
      <c r="N8" s="2"/>
      <c r="O8" s="2"/>
      <c r="P8" s="1"/>
      <c r="Q8" s="2"/>
      <c r="R8">
        <v>135.6</v>
      </c>
      <c r="S8" s="21">
        <f aca="true" t="shared" si="0" ref="S8:S28">100*BA8/BA$8</f>
        <v>100</v>
      </c>
      <c r="T8" s="26">
        <f>C$8/100*S8</f>
        <v>13</v>
      </c>
      <c r="U8" s="26">
        <f>C8/T8*100</f>
        <v>100</v>
      </c>
      <c r="V8" s="27"/>
      <c r="W8" s="23"/>
      <c r="X8" s="23"/>
      <c r="Y8" s="23"/>
      <c r="Z8" s="23"/>
      <c r="AA8" s="23"/>
      <c r="AB8" s="28">
        <f aca="true" t="shared" si="1" ref="AB8:AB22">AY8*$AY$37</f>
        <v>9.684239486196047</v>
      </c>
      <c r="AC8" s="29">
        <f>AB8/U8*100</f>
        <v>9.684239486196047</v>
      </c>
      <c r="AD8" s="29"/>
      <c r="AE8" s="29"/>
      <c r="AF8" s="29"/>
      <c r="AG8" s="29"/>
      <c r="AH8" s="29"/>
      <c r="AI8" s="29"/>
      <c r="AJ8" s="29"/>
      <c r="AK8" s="29"/>
      <c r="AL8">
        <v>9.9134</v>
      </c>
      <c r="AM8" t="s">
        <v>55</v>
      </c>
      <c r="AN8">
        <v>1.4176</v>
      </c>
      <c r="AR8">
        <v>12.42</v>
      </c>
      <c r="AY8">
        <v>5.7266</v>
      </c>
      <c r="BA8">
        <v>934.5</v>
      </c>
    </row>
    <row r="9" spans="1:53" ht="12.75">
      <c r="A9" s="12">
        <v>1979</v>
      </c>
      <c r="B9" s="2">
        <v>29</v>
      </c>
      <c r="C9" s="18">
        <v>14.36</v>
      </c>
      <c r="D9" s="16">
        <v>18</v>
      </c>
      <c r="E9" s="16"/>
      <c r="F9" s="17">
        <v>14.55</v>
      </c>
      <c r="G9" s="17"/>
      <c r="H9" s="17">
        <v>101.3</v>
      </c>
      <c r="I9" s="13"/>
      <c r="J9" s="2"/>
      <c r="K9" s="2"/>
      <c r="L9" s="2"/>
      <c r="M9" s="2"/>
      <c r="N9" s="2"/>
      <c r="O9" s="2"/>
      <c r="P9" s="1"/>
      <c r="Q9" s="2"/>
      <c r="R9">
        <v>139.5</v>
      </c>
      <c r="S9" s="21">
        <f t="shared" si="0"/>
        <v>106.43124665596575</v>
      </c>
      <c r="T9" s="26">
        <f aca="true" t="shared" si="2" ref="T9:T28">C$8/100*S9</f>
        <v>13.836062065275549</v>
      </c>
      <c r="U9" s="26">
        <f aca="true" t="shared" si="3" ref="U9:U28">C9/T9*100</f>
        <v>103.78675617565622</v>
      </c>
      <c r="V9" s="27"/>
      <c r="W9" s="23"/>
      <c r="X9" s="23"/>
      <c r="Y9" s="23"/>
      <c r="Z9" s="23"/>
      <c r="AA9" s="23"/>
      <c r="AB9" s="28">
        <f t="shared" si="1"/>
        <v>8.690381429751136</v>
      </c>
      <c r="AC9" s="29">
        <f aca="true" t="shared" si="4" ref="AC9:AC28">AB9/U9*100</f>
        <v>8.373304793381253</v>
      </c>
      <c r="AD9" s="29"/>
      <c r="AE9" s="29"/>
      <c r="AF9" s="29"/>
      <c r="AG9" s="29"/>
      <c r="AH9" s="29"/>
      <c r="AI9" s="29"/>
      <c r="AJ9" s="29"/>
      <c r="AK9" s="29"/>
      <c r="AL9">
        <v>10.8691</v>
      </c>
      <c r="AM9" t="s">
        <v>55</v>
      </c>
      <c r="AN9">
        <v>1.5096</v>
      </c>
      <c r="AR9">
        <v>13.75</v>
      </c>
      <c r="AY9">
        <v>5.1389</v>
      </c>
      <c r="BA9">
        <v>994.6</v>
      </c>
    </row>
    <row r="10" spans="1:53" ht="12.75">
      <c r="A10" s="12">
        <v>1980</v>
      </c>
      <c r="B10" s="2">
        <v>29</v>
      </c>
      <c r="C10" s="18">
        <v>15.96</v>
      </c>
      <c r="D10" s="16">
        <v>20</v>
      </c>
      <c r="E10" s="16"/>
      <c r="F10" s="17">
        <v>13.92</v>
      </c>
      <c r="G10" s="17"/>
      <c r="H10" s="17">
        <v>107.2</v>
      </c>
      <c r="I10" s="13"/>
      <c r="J10" s="2"/>
      <c r="K10" s="2"/>
      <c r="L10" s="2"/>
      <c r="M10" s="2"/>
      <c r="N10" s="2"/>
      <c r="O10" s="2"/>
      <c r="P10" s="1"/>
      <c r="Q10" s="2"/>
      <c r="R10">
        <v>146.5</v>
      </c>
      <c r="S10" s="21">
        <f t="shared" si="0"/>
        <v>114.88496522204386</v>
      </c>
      <c r="T10" s="26">
        <f t="shared" si="2"/>
        <v>14.935045478865701</v>
      </c>
      <c r="U10" s="26">
        <f t="shared" si="3"/>
        <v>106.8627479078299</v>
      </c>
      <c r="V10" s="27"/>
      <c r="W10" s="23"/>
      <c r="X10" s="23"/>
      <c r="Y10" s="23"/>
      <c r="Z10" s="23"/>
      <c r="AA10" s="23"/>
      <c r="AB10" s="28">
        <f t="shared" si="1"/>
        <v>7.550412541118309</v>
      </c>
      <c r="AC10" s="29">
        <f t="shared" si="4"/>
        <v>7.065523476553877</v>
      </c>
      <c r="AD10" s="29"/>
      <c r="AE10" s="29"/>
      <c r="AF10" s="29"/>
      <c r="AG10" s="29"/>
      <c r="AH10" s="29"/>
      <c r="AI10" s="29"/>
      <c r="AJ10" s="29"/>
      <c r="AK10" s="29"/>
      <c r="AL10">
        <v>11.7892</v>
      </c>
      <c r="AM10" t="s">
        <v>55</v>
      </c>
      <c r="AN10">
        <v>1.4355</v>
      </c>
      <c r="AR10">
        <v>15.09</v>
      </c>
      <c r="AY10">
        <v>4.4648</v>
      </c>
      <c r="BA10">
        <v>1073.6</v>
      </c>
    </row>
    <row r="11" spans="1:53" ht="12.75">
      <c r="A11" s="12">
        <v>1981</v>
      </c>
      <c r="B11" s="2">
        <v>29</v>
      </c>
      <c r="C11" s="18">
        <v>17.42</v>
      </c>
      <c r="D11" s="16">
        <v>20</v>
      </c>
      <c r="E11" s="16"/>
      <c r="F11" s="17">
        <v>12.79</v>
      </c>
      <c r="G11" s="17"/>
      <c r="H11" s="17">
        <v>109.3</v>
      </c>
      <c r="I11" s="13"/>
      <c r="J11" s="2"/>
      <c r="K11" s="2"/>
      <c r="L11" s="2"/>
      <c r="M11" s="2"/>
      <c r="N11" s="2"/>
      <c r="O11" s="2"/>
      <c r="P11" s="1"/>
      <c r="Q11" s="2"/>
      <c r="R11">
        <v>149.7</v>
      </c>
      <c r="S11" s="21">
        <f t="shared" si="0"/>
        <v>117.15355805243446</v>
      </c>
      <c r="T11" s="26">
        <f t="shared" si="2"/>
        <v>15.22996254681648</v>
      </c>
      <c r="U11" s="26">
        <f t="shared" si="3"/>
        <v>114.37979539641945</v>
      </c>
      <c r="V11" s="27"/>
      <c r="W11" s="23"/>
      <c r="X11" s="23"/>
      <c r="Y11" s="23"/>
      <c r="Z11" s="23"/>
      <c r="AA11" s="23"/>
      <c r="AB11" s="28">
        <f t="shared" si="1"/>
        <v>7.032091128322044</v>
      </c>
      <c r="AC11" s="29">
        <f t="shared" si="4"/>
        <v>6.148018628596163</v>
      </c>
      <c r="AD11" s="29"/>
      <c r="AE11" s="29"/>
      <c r="AF11" s="29"/>
      <c r="AG11" s="29"/>
      <c r="AH11" s="29"/>
      <c r="AI11" s="29"/>
      <c r="AJ11" s="29"/>
      <c r="AK11" s="29"/>
      <c r="AL11">
        <v>12.5665</v>
      </c>
      <c r="AM11" t="s">
        <v>55</v>
      </c>
      <c r="AN11">
        <v>1.3061</v>
      </c>
      <c r="AR11">
        <v>16.24</v>
      </c>
      <c r="AY11">
        <v>4.1583</v>
      </c>
      <c r="BA11">
        <v>1094.8</v>
      </c>
    </row>
    <row r="12" spans="1:53" ht="12.75">
      <c r="A12" s="12">
        <v>1982</v>
      </c>
      <c r="B12" s="2">
        <v>29</v>
      </c>
      <c r="C12" s="18">
        <v>18.22</v>
      </c>
      <c r="D12" s="16">
        <v>20</v>
      </c>
      <c r="E12" s="16"/>
      <c r="F12" s="17">
        <v>14.75</v>
      </c>
      <c r="G12" s="17"/>
      <c r="H12" s="17">
        <v>112.1</v>
      </c>
      <c r="I12" s="13"/>
      <c r="J12" s="2"/>
      <c r="K12" s="2"/>
      <c r="L12" s="2"/>
      <c r="M12" s="2"/>
      <c r="N12" s="2"/>
      <c r="O12" s="2"/>
      <c r="P12" s="1"/>
      <c r="Q12" s="2"/>
      <c r="R12">
        <v>155.6</v>
      </c>
      <c r="S12" s="21">
        <f t="shared" si="0"/>
        <v>127.62974852862493</v>
      </c>
      <c r="T12" s="26">
        <f t="shared" si="2"/>
        <v>16.59186730872124</v>
      </c>
      <c r="U12" s="26">
        <f t="shared" si="3"/>
        <v>109.81283577661543</v>
      </c>
      <c r="V12" s="27"/>
      <c r="W12" s="23"/>
      <c r="X12" s="23"/>
      <c r="Y12" s="23"/>
      <c r="Z12" s="23"/>
      <c r="AA12" s="23"/>
      <c r="AB12" s="28">
        <f t="shared" si="1"/>
        <v>7.66828204347361</v>
      </c>
      <c r="AC12" s="29">
        <f t="shared" si="4"/>
        <v>6.983047099405264</v>
      </c>
      <c r="AD12" s="29"/>
      <c r="AE12" s="29"/>
      <c r="AF12" s="29"/>
      <c r="AG12" s="29"/>
      <c r="AH12" s="29"/>
      <c r="AI12" s="29"/>
      <c r="AJ12" s="29"/>
      <c r="AK12" s="29"/>
      <c r="AL12">
        <v>13.3964</v>
      </c>
      <c r="AM12" t="s">
        <v>55</v>
      </c>
      <c r="AN12">
        <v>1.4985</v>
      </c>
      <c r="AR12">
        <v>17.53</v>
      </c>
      <c r="AY12">
        <v>4.5345</v>
      </c>
      <c r="BA12">
        <v>1192.7</v>
      </c>
    </row>
    <row r="13" spans="1:53" ht="12.75">
      <c r="A13" s="12">
        <v>1983</v>
      </c>
      <c r="B13" s="2">
        <v>29</v>
      </c>
      <c r="C13" s="18">
        <v>20.79</v>
      </c>
      <c r="D13" s="16">
        <v>21</v>
      </c>
      <c r="E13" s="16"/>
      <c r="F13" s="17">
        <v>16.54</v>
      </c>
      <c r="G13" s="17"/>
      <c r="H13" s="17">
        <v>113.3</v>
      </c>
      <c r="I13" s="13"/>
      <c r="J13" s="2"/>
      <c r="K13" s="2"/>
      <c r="L13" s="2"/>
      <c r="M13" s="2"/>
      <c r="N13" s="2"/>
      <c r="O13" s="2"/>
      <c r="P13" s="1"/>
      <c r="Q13" s="2"/>
      <c r="R13">
        <v>162.6</v>
      </c>
      <c r="S13" s="21">
        <f t="shared" si="0"/>
        <v>147.33012306046015</v>
      </c>
      <c r="T13" s="26">
        <f t="shared" si="2"/>
        <v>19.15291599785982</v>
      </c>
      <c r="U13" s="26">
        <f t="shared" si="3"/>
        <v>108.54743999463636</v>
      </c>
      <c r="V13" s="27"/>
      <c r="W13" s="23"/>
      <c r="X13" s="23"/>
      <c r="Y13" s="23"/>
      <c r="Z13" s="23"/>
      <c r="AA13" s="23"/>
      <c r="AB13" s="28">
        <f t="shared" si="1"/>
        <v>9.146132231541001</v>
      </c>
      <c r="AC13" s="29">
        <f t="shared" si="4"/>
        <v>8.425930848293554</v>
      </c>
      <c r="AD13" s="29"/>
      <c r="AE13" s="29"/>
      <c r="AF13" s="29"/>
      <c r="AG13" s="29"/>
      <c r="AH13" s="29"/>
      <c r="AI13" s="29"/>
      <c r="AJ13" s="29"/>
      <c r="AK13" s="29"/>
      <c r="AL13">
        <v>15.3469</v>
      </c>
      <c r="AM13" t="s">
        <v>55</v>
      </c>
      <c r="AN13">
        <v>1.6501</v>
      </c>
      <c r="AR13">
        <v>19.99</v>
      </c>
      <c r="AY13">
        <v>5.4084</v>
      </c>
      <c r="BA13">
        <v>1376.8</v>
      </c>
    </row>
    <row r="14" spans="1:53" ht="12.75">
      <c r="A14" s="3">
        <v>1984</v>
      </c>
      <c r="B14" s="2">
        <v>29</v>
      </c>
      <c r="C14" s="18">
        <v>24.78</v>
      </c>
      <c r="D14" s="16">
        <v>21</v>
      </c>
      <c r="E14" s="16"/>
      <c r="F14" s="15">
        <v>19.11</v>
      </c>
      <c r="G14" s="15"/>
      <c r="H14" s="15">
        <v>116.9</v>
      </c>
      <c r="I14" s="13"/>
      <c r="J14" s="2"/>
      <c r="K14" s="2"/>
      <c r="R14">
        <v>169.8</v>
      </c>
      <c r="S14" s="21">
        <f t="shared" si="0"/>
        <v>167.43713215623328</v>
      </c>
      <c r="T14" s="26">
        <f t="shared" si="2"/>
        <v>21.766827180310326</v>
      </c>
      <c r="U14" s="26">
        <f t="shared" si="3"/>
        <v>113.8429583454189</v>
      </c>
      <c r="V14" s="27"/>
      <c r="W14" s="23"/>
      <c r="X14" s="23"/>
      <c r="Y14" s="23"/>
      <c r="Z14" s="23"/>
      <c r="AA14" s="23"/>
      <c r="AB14" s="28">
        <f t="shared" si="1"/>
        <v>13.0337964921522</v>
      </c>
      <c r="AC14" s="29">
        <f t="shared" si="4"/>
        <v>11.448926382082805</v>
      </c>
      <c r="AD14" s="29"/>
      <c r="AE14" s="29"/>
      <c r="AF14" s="29"/>
      <c r="AG14" s="29"/>
      <c r="AH14" s="29"/>
      <c r="AI14" s="29"/>
      <c r="AJ14" s="29"/>
      <c r="AK14" s="29"/>
      <c r="AL14">
        <v>18.2667</v>
      </c>
      <c r="AM14" t="s">
        <v>55</v>
      </c>
      <c r="AN14">
        <v>1.8714</v>
      </c>
      <c r="AQ14" t="e">
        <f>AL14-AM14+AN14+AO14+AP14</f>
        <v>#VALUE!</v>
      </c>
      <c r="AR14">
        <v>23.5</v>
      </c>
      <c r="AS14" t="e">
        <f>AR14-AQ14</f>
        <v>#VALUE!</v>
      </c>
      <c r="AY14">
        <v>7.7073</v>
      </c>
      <c r="BA14">
        <v>1564.7</v>
      </c>
    </row>
    <row r="15" spans="1:53" ht="12.75">
      <c r="A15" s="3">
        <v>1985</v>
      </c>
      <c r="B15" s="2">
        <v>29</v>
      </c>
      <c r="C15" s="18">
        <v>30.27</v>
      </c>
      <c r="D15" s="16">
        <v>22</v>
      </c>
      <c r="E15" s="4">
        <v>21.6</v>
      </c>
      <c r="F15" s="15">
        <v>24.3</v>
      </c>
      <c r="G15" s="15"/>
      <c r="H15" s="15">
        <v>126</v>
      </c>
      <c r="I15" s="13">
        <v>100</v>
      </c>
      <c r="J15" s="19">
        <v>13.63</v>
      </c>
      <c r="K15" s="19">
        <f>SUM(L15:P15)</f>
        <v>13.63</v>
      </c>
      <c r="L15" s="19">
        <v>3.95</v>
      </c>
      <c r="M15" s="19">
        <v>2.81</v>
      </c>
      <c r="N15" s="19">
        <v>0.4</v>
      </c>
      <c r="O15" s="19">
        <v>4.53</v>
      </c>
      <c r="P15" s="19">
        <v>1.94</v>
      </c>
      <c r="Q15" s="4">
        <f>SUM(L15:P15)</f>
        <v>13.63</v>
      </c>
      <c r="R15">
        <v>177.4</v>
      </c>
      <c r="S15" s="21">
        <f t="shared" si="0"/>
        <v>197.19636169074371</v>
      </c>
      <c r="T15" s="26">
        <f t="shared" si="2"/>
        <v>25.635527019796683</v>
      </c>
      <c r="U15" s="26">
        <f t="shared" si="3"/>
        <v>118.07832145063533</v>
      </c>
      <c r="V15" s="27">
        <f aca="true" t="shared" si="5" ref="V15:AA28">L15/$U15*100</f>
        <v>3.345237255639144</v>
      </c>
      <c r="W15" s="27">
        <f t="shared" si="5"/>
        <v>2.3797763767964546</v>
      </c>
      <c r="X15" s="27">
        <f t="shared" si="5"/>
        <v>0.33875820310269816</v>
      </c>
      <c r="Y15" s="27">
        <f t="shared" si="5"/>
        <v>3.8364366501380567</v>
      </c>
      <c r="Z15" s="27">
        <f t="shared" si="5"/>
        <v>1.6429772850480857</v>
      </c>
      <c r="AA15" s="27">
        <f t="shared" si="5"/>
        <v>11.54318577072444</v>
      </c>
      <c r="AB15" s="28">
        <f t="shared" si="1"/>
        <v>18.433809331764046</v>
      </c>
      <c r="AC15" s="29">
        <f t="shared" si="4"/>
        <v>15.61151031391534</v>
      </c>
      <c r="AD15" s="29"/>
      <c r="AE15" s="29"/>
      <c r="AF15" s="29"/>
      <c r="AG15" s="29"/>
      <c r="AH15" s="29"/>
      <c r="AI15" s="29"/>
      <c r="AJ15" s="29"/>
      <c r="AK15" s="29"/>
      <c r="AL15">
        <v>22.3093</v>
      </c>
      <c r="AM15" t="s">
        <v>55</v>
      </c>
      <c r="AN15">
        <v>2.6775</v>
      </c>
      <c r="AQ15" t="e">
        <f aca="true" t="shared" si="6" ref="AQ15:AQ23">AL15-AM15+AN15+AO15+AP15</f>
        <v>#VALUE!</v>
      </c>
      <c r="AR15">
        <v>28.86</v>
      </c>
      <c r="AS15" t="e">
        <f aca="true" t="shared" si="7" ref="AS15:AS23">AR15-AQ15</f>
        <v>#VALUE!</v>
      </c>
      <c r="AY15">
        <v>10.9005</v>
      </c>
      <c r="BA15">
        <v>1842.8</v>
      </c>
    </row>
    <row r="16" spans="1:53" ht="12.75">
      <c r="A16" s="3">
        <v>1986</v>
      </c>
      <c r="B16" s="2">
        <v>29</v>
      </c>
      <c r="C16" s="18">
        <v>34.54</v>
      </c>
      <c r="D16" s="16">
        <v>24</v>
      </c>
      <c r="E16" s="4">
        <v>22.5</v>
      </c>
      <c r="F16" s="15">
        <v>28.24</v>
      </c>
      <c r="G16" s="15"/>
      <c r="H16" s="15">
        <v>132.2</v>
      </c>
      <c r="I16" s="13">
        <v>105.8</v>
      </c>
      <c r="J16" s="19">
        <v>17.35</v>
      </c>
      <c r="K16" s="19">
        <f aca="true" t="shared" si="8" ref="K16:K25">SUM(L16:P16)</f>
        <v>17.340000000000003</v>
      </c>
      <c r="L16" s="19">
        <v>4.15</v>
      </c>
      <c r="M16" s="19">
        <v>3.08</v>
      </c>
      <c r="N16" s="19">
        <v>1.14</v>
      </c>
      <c r="O16" s="19">
        <v>6.46</v>
      </c>
      <c r="P16" s="19">
        <v>2.51</v>
      </c>
      <c r="Q16" s="4">
        <f aca="true" t="shared" si="9" ref="Q16:Q28">SUM(L16:P16)</f>
        <v>17.340000000000003</v>
      </c>
      <c r="R16">
        <v>183</v>
      </c>
      <c r="S16" s="21">
        <f t="shared" si="0"/>
        <v>213.54735152487962</v>
      </c>
      <c r="T16" s="26">
        <f t="shared" si="2"/>
        <v>27.76115569823435</v>
      </c>
      <c r="U16" s="26">
        <f t="shared" si="3"/>
        <v>124.41845136222767</v>
      </c>
      <c r="V16" s="27">
        <f t="shared" si="5"/>
        <v>3.3355181281897095</v>
      </c>
      <c r="W16" s="27">
        <f t="shared" si="5"/>
        <v>2.4755170686323624</v>
      </c>
      <c r="X16" s="27">
        <f t="shared" si="5"/>
        <v>0.9162628111171731</v>
      </c>
      <c r="Y16" s="27">
        <f t="shared" si="5"/>
        <v>5.192155929663981</v>
      </c>
      <c r="Z16" s="27">
        <f t="shared" si="5"/>
        <v>2.017385663073776</v>
      </c>
      <c r="AA16" s="27">
        <f t="shared" si="5"/>
        <v>13.936839600677004</v>
      </c>
      <c r="AB16" s="28">
        <f t="shared" si="1"/>
        <v>23.758230108889787</v>
      </c>
      <c r="AC16" s="29">
        <f t="shared" si="4"/>
        <v>19.095423426964928</v>
      </c>
      <c r="AD16" s="29"/>
      <c r="AE16" s="29"/>
      <c r="AF16" s="29"/>
      <c r="AG16" s="29"/>
      <c r="AH16" s="29"/>
      <c r="AI16" s="29"/>
      <c r="AJ16" s="29"/>
      <c r="AK16" s="29"/>
      <c r="AL16">
        <v>25.8405</v>
      </c>
      <c r="AM16" t="s">
        <v>55</v>
      </c>
      <c r="AN16">
        <v>3.0304</v>
      </c>
      <c r="AQ16" t="e">
        <f t="shared" si="6"/>
        <v>#VALUE!</v>
      </c>
      <c r="AR16">
        <v>33.6</v>
      </c>
      <c r="AS16" t="e">
        <f t="shared" si="7"/>
        <v>#VALUE!</v>
      </c>
      <c r="AY16">
        <v>14.049</v>
      </c>
      <c r="BA16">
        <v>1995.6</v>
      </c>
    </row>
    <row r="17" spans="1:53" ht="12.75">
      <c r="A17" s="3">
        <v>1987</v>
      </c>
      <c r="B17" s="2">
        <v>29</v>
      </c>
      <c r="C17" s="18">
        <v>39.63</v>
      </c>
      <c r="D17" s="16">
        <v>25</v>
      </c>
      <c r="E17" s="4">
        <v>24</v>
      </c>
      <c r="F17" s="15">
        <v>33.38</v>
      </c>
      <c r="G17" s="15"/>
      <c r="H17" s="15">
        <v>142.8</v>
      </c>
      <c r="I17" s="13">
        <v>113.5</v>
      </c>
      <c r="J17" s="19">
        <v>19.37</v>
      </c>
      <c r="K17" s="19">
        <f t="shared" si="8"/>
        <v>19.380000000000003</v>
      </c>
      <c r="L17" s="19">
        <v>3.57</v>
      </c>
      <c r="M17" s="19">
        <v>6.4</v>
      </c>
      <c r="N17" s="19">
        <v>0.41</v>
      </c>
      <c r="O17" s="19">
        <v>6.57</v>
      </c>
      <c r="P17" s="19">
        <v>2.43</v>
      </c>
      <c r="Q17" s="4">
        <f t="shared" si="9"/>
        <v>19.380000000000003</v>
      </c>
      <c r="R17">
        <v>190.8</v>
      </c>
      <c r="S17" s="21">
        <f t="shared" si="0"/>
        <v>230.4868913857678</v>
      </c>
      <c r="T17" s="26">
        <f t="shared" si="2"/>
        <v>29.963295880149815</v>
      </c>
      <c r="U17" s="26">
        <f t="shared" si="3"/>
        <v>132.26181845453863</v>
      </c>
      <c r="V17" s="27">
        <f t="shared" si="5"/>
        <v>2.6991916803465767</v>
      </c>
      <c r="W17" s="27">
        <f t="shared" si="5"/>
        <v>4.838887045999465</v>
      </c>
      <c r="X17" s="27">
        <f t="shared" si="5"/>
        <v>0.3099912013843408</v>
      </c>
      <c r="Y17" s="27">
        <f t="shared" si="5"/>
        <v>4.967419983158827</v>
      </c>
      <c r="Z17" s="27">
        <f t="shared" si="5"/>
        <v>1.8372649252779223</v>
      </c>
      <c r="AA17" s="27">
        <f t="shared" si="5"/>
        <v>14.652754836167134</v>
      </c>
      <c r="AB17" s="28">
        <f t="shared" si="1"/>
        <v>26.5674814333177</v>
      </c>
      <c r="AC17" s="29">
        <f t="shared" si="4"/>
        <v>20.087037773830048</v>
      </c>
      <c r="AD17" s="29"/>
      <c r="AE17" s="29"/>
      <c r="AF17" s="29"/>
      <c r="AG17" s="29"/>
      <c r="AH17" s="29"/>
      <c r="AI17" s="29"/>
      <c r="AJ17" s="29"/>
      <c r="AK17" s="29"/>
      <c r="AL17">
        <v>28.5624</v>
      </c>
      <c r="AM17" t="s">
        <v>55</v>
      </c>
      <c r="AN17">
        <v>3.5317</v>
      </c>
      <c r="AQ17" t="e">
        <f t="shared" si="6"/>
        <v>#VALUE!</v>
      </c>
      <c r="AR17">
        <v>37.99</v>
      </c>
      <c r="AS17" t="e">
        <f t="shared" si="7"/>
        <v>#VALUE!</v>
      </c>
      <c r="AY17">
        <v>15.7102</v>
      </c>
      <c r="BA17">
        <v>2153.9</v>
      </c>
    </row>
    <row r="18" spans="1:53" ht="12.75">
      <c r="A18" s="3">
        <v>1988</v>
      </c>
      <c r="B18" s="2">
        <v>29</v>
      </c>
      <c r="C18" s="18">
        <v>50.29</v>
      </c>
      <c r="D18" s="16">
        <v>27</v>
      </c>
      <c r="E18" s="4">
        <v>24.9</v>
      </c>
      <c r="F18" s="15">
        <v>44</v>
      </c>
      <c r="G18" s="15"/>
      <c r="H18" s="15">
        <v>167.8</v>
      </c>
      <c r="I18" s="13">
        <v>132.9</v>
      </c>
      <c r="J18" s="19">
        <v>18.79</v>
      </c>
      <c r="K18" s="19">
        <f t="shared" si="8"/>
        <v>18.8</v>
      </c>
      <c r="L18" s="19">
        <v>2.66</v>
      </c>
      <c r="M18" s="19">
        <v>5.27</v>
      </c>
      <c r="N18" s="19">
        <v>0.13</v>
      </c>
      <c r="O18" s="19">
        <v>7.52</v>
      </c>
      <c r="P18" s="19">
        <v>3.22</v>
      </c>
      <c r="Q18" s="4">
        <f t="shared" si="9"/>
        <v>18.8</v>
      </c>
      <c r="R18">
        <v>197.4</v>
      </c>
      <c r="S18" s="21">
        <f t="shared" si="0"/>
        <v>258.4483681112894</v>
      </c>
      <c r="T18" s="26">
        <f t="shared" si="2"/>
        <v>33.59828785446763</v>
      </c>
      <c r="U18" s="26">
        <f t="shared" si="3"/>
        <v>149.6802462608607</v>
      </c>
      <c r="V18" s="27">
        <f t="shared" si="5"/>
        <v>1.7771216085282142</v>
      </c>
      <c r="W18" s="27">
        <f t="shared" si="5"/>
        <v>3.5208386755427394</v>
      </c>
      <c r="X18" s="27">
        <f t="shared" si="5"/>
        <v>0.08685180793558941</v>
      </c>
      <c r="Y18" s="27">
        <f t="shared" si="5"/>
        <v>5.02404304365871</v>
      </c>
      <c r="Z18" s="27">
        <f t="shared" si="5"/>
        <v>2.1512524734815224</v>
      </c>
      <c r="AA18" s="27">
        <f t="shared" si="5"/>
        <v>12.560107609146778</v>
      </c>
      <c r="AB18" s="28">
        <f t="shared" si="1"/>
        <v>35.86006271656557</v>
      </c>
      <c r="AC18" s="29">
        <f t="shared" si="4"/>
        <v>23.95777907397957</v>
      </c>
      <c r="AD18" s="29"/>
      <c r="AE18" s="29"/>
      <c r="AF18" s="29"/>
      <c r="AG18" s="29"/>
      <c r="AH18" s="29"/>
      <c r="AI18" s="29"/>
      <c r="AJ18" s="29"/>
      <c r="AK18" s="29"/>
      <c r="AL18">
        <v>37.2052</v>
      </c>
      <c r="AM18" t="s">
        <v>55</v>
      </c>
      <c r="AN18">
        <v>4.2663</v>
      </c>
      <c r="AQ18" t="e">
        <f t="shared" si="6"/>
        <v>#VALUE!</v>
      </c>
      <c r="AR18">
        <v>48.09</v>
      </c>
      <c r="AS18" t="e">
        <f t="shared" si="7"/>
        <v>#VALUE!</v>
      </c>
      <c r="AY18">
        <v>21.2052</v>
      </c>
      <c r="BA18">
        <v>2415.2</v>
      </c>
    </row>
    <row r="19" spans="1:53" ht="12.75">
      <c r="A19" s="3">
        <v>1989</v>
      </c>
      <c r="B19" s="2">
        <v>29</v>
      </c>
      <c r="C19" s="18">
        <v>59.21</v>
      </c>
      <c r="D19" s="17">
        <v>28</v>
      </c>
      <c r="E19" s="4">
        <v>26.4</v>
      </c>
      <c r="F19" s="15">
        <v>58.53</v>
      </c>
      <c r="G19" s="15"/>
      <c r="H19" s="15">
        <v>197.6</v>
      </c>
      <c r="I19" s="13">
        <v>155.8</v>
      </c>
      <c r="J19" s="19">
        <v>17.58</v>
      </c>
      <c r="K19" s="19">
        <f t="shared" si="8"/>
        <v>17.590000000000003</v>
      </c>
      <c r="L19" s="19">
        <v>2.23</v>
      </c>
      <c r="M19" s="19">
        <v>4.02</v>
      </c>
      <c r="N19" s="19">
        <v>0.16</v>
      </c>
      <c r="O19" s="19">
        <v>7.94</v>
      </c>
      <c r="P19" s="19">
        <v>3.24</v>
      </c>
      <c r="Q19" s="4">
        <f t="shared" si="9"/>
        <v>17.590000000000003</v>
      </c>
      <c r="R19">
        <v>203.5</v>
      </c>
      <c r="S19" s="21">
        <f t="shared" si="0"/>
        <v>278.4697699304441</v>
      </c>
      <c r="T19" s="26">
        <f t="shared" si="2"/>
        <v>36.201070090957735</v>
      </c>
      <c r="U19" s="26">
        <f t="shared" si="3"/>
        <v>163.55870103074497</v>
      </c>
      <c r="V19" s="27">
        <f t="shared" si="5"/>
        <v>1.363424865780033</v>
      </c>
      <c r="W19" s="27">
        <f t="shared" si="5"/>
        <v>2.457833166114678</v>
      </c>
      <c r="X19" s="27">
        <f t="shared" si="5"/>
        <v>0.09782420561650462</v>
      </c>
      <c r="Y19" s="27">
        <f t="shared" si="5"/>
        <v>4.8545262037190415</v>
      </c>
      <c r="Z19" s="27">
        <f t="shared" si="5"/>
        <v>1.9809401637342183</v>
      </c>
      <c r="AA19" s="27">
        <f t="shared" si="5"/>
        <v>10.754548604964477</v>
      </c>
      <c r="AB19" s="28">
        <f t="shared" si="1"/>
        <v>38.085039822001285</v>
      </c>
      <c r="AC19" s="29">
        <f t="shared" si="4"/>
        <v>23.285242290376374</v>
      </c>
      <c r="AD19" s="29"/>
      <c r="AE19" s="29"/>
      <c r="AF19" s="29"/>
      <c r="AG19" s="29"/>
      <c r="AH19" s="29"/>
      <c r="AI19" s="29"/>
      <c r="AJ19" s="29"/>
      <c r="AK19" s="29"/>
      <c r="AL19">
        <v>44.1904</v>
      </c>
      <c r="AM19" t="s">
        <v>55</v>
      </c>
      <c r="AN19">
        <v>5.3836</v>
      </c>
      <c r="AQ19" t="e">
        <f t="shared" si="6"/>
        <v>#VALUE!</v>
      </c>
      <c r="AR19">
        <v>55.76</v>
      </c>
      <c r="AS19" t="e">
        <f t="shared" si="7"/>
        <v>#VALUE!</v>
      </c>
      <c r="AY19">
        <v>22.5209</v>
      </c>
      <c r="BA19">
        <v>2602.3</v>
      </c>
    </row>
    <row r="20" spans="1:53" ht="12.75">
      <c r="A20" s="3">
        <v>1990</v>
      </c>
      <c r="B20" s="2">
        <v>29</v>
      </c>
      <c r="C20" s="18">
        <v>64.84</v>
      </c>
      <c r="D20" s="16">
        <v>29</v>
      </c>
      <c r="E20" s="4">
        <v>27.1</v>
      </c>
      <c r="F20" s="15">
        <v>64.75</v>
      </c>
      <c r="G20" s="15"/>
      <c r="H20" s="15">
        <v>205.9</v>
      </c>
      <c r="I20" s="13">
        <v>166.9</v>
      </c>
      <c r="J20" s="19">
        <v>21.96</v>
      </c>
      <c r="K20" s="19">
        <f t="shared" si="8"/>
        <v>21.96</v>
      </c>
      <c r="L20" s="19">
        <v>4.1</v>
      </c>
      <c r="M20" s="19">
        <v>5.25</v>
      </c>
      <c r="N20" s="19">
        <v>0.47</v>
      </c>
      <c r="O20" s="19">
        <v>8.86</v>
      </c>
      <c r="P20" s="19">
        <v>3.28</v>
      </c>
      <c r="Q20" s="4">
        <f t="shared" si="9"/>
        <v>21.96</v>
      </c>
      <c r="R20">
        <v>211.1</v>
      </c>
      <c r="S20" s="21">
        <f t="shared" si="0"/>
        <v>288.6998394863563</v>
      </c>
      <c r="T20" s="26">
        <f t="shared" si="2"/>
        <v>37.530979133226325</v>
      </c>
      <c r="U20" s="26">
        <f t="shared" si="3"/>
        <v>172.7639446064888</v>
      </c>
      <c r="V20" s="27">
        <f t="shared" si="5"/>
        <v>2.373180358516779</v>
      </c>
      <c r="W20" s="27">
        <f t="shared" si="5"/>
        <v>3.038828507856851</v>
      </c>
      <c r="X20" s="27">
        <f t="shared" si="5"/>
        <v>0.27204750451289905</v>
      </c>
      <c r="Y20" s="27">
        <f t="shared" si="5"/>
        <v>5.12838487230699</v>
      </c>
      <c r="Z20" s="27">
        <f t="shared" si="5"/>
        <v>1.898544286813423</v>
      </c>
      <c r="AA20" s="27">
        <f t="shared" si="5"/>
        <v>12.710985530006944</v>
      </c>
      <c r="AB20" s="28">
        <f t="shared" si="1"/>
        <v>39.98515707948214</v>
      </c>
      <c r="AC20" s="29">
        <f t="shared" si="4"/>
        <v>23.14438766176467</v>
      </c>
      <c r="AD20" s="29"/>
      <c r="AE20" s="29"/>
      <c r="AF20" s="29"/>
      <c r="AG20" s="29"/>
      <c r="AH20" s="29"/>
      <c r="AI20" s="29"/>
      <c r="AJ20" s="29"/>
      <c r="AK20" s="29"/>
      <c r="AL20">
        <v>47.3371</v>
      </c>
      <c r="AM20" t="s">
        <v>55</v>
      </c>
      <c r="AN20">
        <v>5.913</v>
      </c>
      <c r="AQ20" t="e">
        <f t="shared" si="6"/>
        <v>#VALUE!</v>
      </c>
      <c r="AR20">
        <v>61.1</v>
      </c>
      <c r="AS20" t="e">
        <f t="shared" si="7"/>
        <v>#VALUE!</v>
      </c>
      <c r="AY20">
        <v>23.6445</v>
      </c>
      <c r="BA20">
        <v>2697.9</v>
      </c>
    </row>
    <row r="21" spans="1:53" ht="12.75">
      <c r="A21" s="3">
        <v>1991</v>
      </c>
      <c r="B21" s="2">
        <v>29</v>
      </c>
      <c r="C21" s="18">
        <v>71.783</v>
      </c>
      <c r="D21" s="16">
        <v>29</v>
      </c>
      <c r="E21" s="4">
        <v>28.2</v>
      </c>
      <c r="F21" s="15">
        <v>73.1</v>
      </c>
      <c r="G21" s="15"/>
      <c r="H21" s="15">
        <v>217.7</v>
      </c>
      <c r="I21" s="13">
        <v>177.4</v>
      </c>
      <c r="J21" s="19">
        <v>28.81</v>
      </c>
      <c r="K21" s="19">
        <f t="shared" si="8"/>
        <v>28.150000000000002</v>
      </c>
      <c r="L21" s="19">
        <v>3.22</v>
      </c>
      <c r="M21" s="19">
        <v>8.09</v>
      </c>
      <c r="N21" s="19">
        <v>0.38</v>
      </c>
      <c r="O21" s="19">
        <v>11.27</v>
      </c>
      <c r="P21" s="19">
        <v>5.19</v>
      </c>
      <c r="Q21" s="4">
        <f t="shared" si="9"/>
        <v>28.150000000000002</v>
      </c>
      <c r="R21">
        <v>219.2</v>
      </c>
      <c r="S21" s="21">
        <f t="shared" si="0"/>
        <v>302.48261102193686</v>
      </c>
      <c r="T21" s="26">
        <f t="shared" si="2"/>
        <v>39.32273943285179</v>
      </c>
      <c r="U21" s="26">
        <f t="shared" si="3"/>
        <v>182.54831945922265</v>
      </c>
      <c r="V21" s="27">
        <f t="shared" si="5"/>
        <v>1.7639165397626566</v>
      </c>
      <c r="W21" s="27">
        <f t="shared" si="5"/>
        <v>4.4317033561117665</v>
      </c>
      <c r="X21" s="27">
        <f t="shared" si="5"/>
        <v>0.20816406369869858</v>
      </c>
      <c r="Y21" s="27">
        <f t="shared" si="5"/>
        <v>6.173707889169297</v>
      </c>
      <c r="Z21" s="27">
        <f t="shared" si="5"/>
        <v>2.8430828699901203</v>
      </c>
      <c r="AA21" s="27">
        <f t="shared" si="5"/>
        <v>15.42057471873254</v>
      </c>
      <c r="AB21" s="28">
        <f t="shared" si="1"/>
        <v>42.68499438952858</v>
      </c>
      <c r="AC21" s="29">
        <f t="shared" si="4"/>
        <v>23.382847081790576</v>
      </c>
      <c r="AD21" s="29"/>
      <c r="AE21" s="29"/>
      <c r="AF21" s="29"/>
      <c r="AG21" s="29"/>
      <c r="AH21" s="29"/>
      <c r="AI21" s="29"/>
      <c r="AJ21" s="29"/>
      <c r="AK21" s="29"/>
      <c r="AL21">
        <v>52.4855</v>
      </c>
      <c r="AM21" t="s">
        <v>55</v>
      </c>
      <c r="AN21">
        <v>6.3287</v>
      </c>
      <c r="AQ21" t="e">
        <f t="shared" si="6"/>
        <v>#VALUE!</v>
      </c>
      <c r="AR21">
        <v>68.49</v>
      </c>
      <c r="AS21" t="e">
        <f t="shared" si="7"/>
        <v>#VALUE!</v>
      </c>
      <c r="AY21">
        <v>25.241</v>
      </c>
      <c r="BA21">
        <v>2826.7</v>
      </c>
    </row>
    <row r="22" spans="1:53" ht="12.75">
      <c r="A22" s="3">
        <v>1992</v>
      </c>
      <c r="B22" s="2">
        <v>29</v>
      </c>
      <c r="C22" s="18">
        <v>83.14</v>
      </c>
      <c r="D22" s="16">
        <v>30</v>
      </c>
      <c r="E22" s="4">
        <v>29</v>
      </c>
      <c r="F22" s="15">
        <v>89.26</v>
      </c>
      <c r="G22" s="15"/>
      <c r="H22" s="15">
        <v>233.8</v>
      </c>
      <c r="I22" s="13">
        <v>192.1</v>
      </c>
      <c r="J22" s="19">
        <v>38.09</v>
      </c>
      <c r="K22" s="19">
        <f t="shared" si="8"/>
        <v>38.1</v>
      </c>
      <c r="L22" s="19">
        <v>4.76</v>
      </c>
      <c r="M22" s="19">
        <v>11.12</v>
      </c>
      <c r="N22" s="19">
        <v>0.47</v>
      </c>
      <c r="O22" s="19">
        <v>17.71</v>
      </c>
      <c r="P22" s="19">
        <v>4.04</v>
      </c>
      <c r="Q22" s="4">
        <f t="shared" si="9"/>
        <v>38.1</v>
      </c>
      <c r="R22">
        <v>225.9</v>
      </c>
      <c r="S22" s="21">
        <f t="shared" si="0"/>
        <v>328.4109149277689</v>
      </c>
      <c r="T22" s="26">
        <f t="shared" si="2"/>
        <v>42.69341894060996</v>
      </c>
      <c r="U22" s="26">
        <f t="shared" si="3"/>
        <v>194.73727347920894</v>
      </c>
      <c r="V22" s="27">
        <f t="shared" si="5"/>
        <v>2.44431890975828</v>
      </c>
      <c r="W22" s="27">
        <f t="shared" si="5"/>
        <v>5.710257621115981</v>
      </c>
      <c r="X22" s="27">
        <f t="shared" si="5"/>
        <v>0.24135081671983016</v>
      </c>
      <c r="Y22" s="27">
        <f t="shared" si="5"/>
        <v>9.094304178953601</v>
      </c>
      <c r="Z22" s="27">
        <f t="shared" si="5"/>
        <v>2.07458999903854</v>
      </c>
      <c r="AA22" s="27">
        <f t="shared" si="5"/>
        <v>19.564821525586236</v>
      </c>
      <c r="AB22" s="28">
        <f t="shared" si="1"/>
        <v>47.68320244062366</v>
      </c>
      <c r="AC22" s="29">
        <f t="shared" si="4"/>
        <v>24.485914580556425</v>
      </c>
      <c r="AD22" s="29"/>
      <c r="AE22" s="29"/>
      <c r="AF22" s="29"/>
      <c r="AG22" s="29"/>
      <c r="AH22" s="29"/>
      <c r="AI22" s="29"/>
      <c r="AJ22" s="29"/>
      <c r="AK22" s="29"/>
      <c r="AL22">
        <v>60.3753</v>
      </c>
      <c r="AM22" t="s">
        <v>55</v>
      </c>
      <c r="AN22">
        <v>6.8308</v>
      </c>
      <c r="AQ22" t="e">
        <f t="shared" si="6"/>
        <v>#VALUE!</v>
      </c>
      <c r="AR22">
        <v>78.62</v>
      </c>
      <c r="AS22" t="e">
        <f t="shared" si="7"/>
        <v>#VALUE!</v>
      </c>
      <c r="AY22">
        <v>28.1966</v>
      </c>
      <c r="BA22">
        <v>3069</v>
      </c>
    </row>
    <row r="23" spans="1:53" ht="12.75">
      <c r="A23" s="3">
        <v>1993</v>
      </c>
      <c r="B23" s="2">
        <v>29</v>
      </c>
      <c r="C23" s="18">
        <v>103.82</v>
      </c>
      <c r="D23" s="16">
        <v>32</v>
      </c>
      <c r="E23" s="4">
        <v>29.6</v>
      </c>
      <c r="F23" s="15">
        <v>121.49</v>
      </c>
      <c r="G23" s="15"/>
      <c r="H23" s="15">
        <v>263.7</v>
      </c>
      <c r="I23" s="13">
        <v>219.6</v>
      </c>
      <c r="J23" s="19">
        <v>52.67</v>
      </c>
      <c r="K23" s="19">
        <f t="shared" si="8"/>
        <v>52.660000000000004</v>
      </c>
      <c r="L23" s="19">
        <v>7.85</v>
      </c>
      <c r="M23" s="19">
        <v>16.08</v>
      </c>
      <c r="N23" s="19">
        <v>1.19</v>
      </c>
      <c r="O23" s="19">
        <v>21.26</v>
      </c>
      <c r="P23" s="19">
        <v>6.28</v>
      </c>
      <c r="Q23" s="4">
        <f t="shared" si="9"/>
        <v>52.660000000000004</v>
      </c>
      <c r="R23">
        <v>229.4</v>
      </c>
      <c r="S23" s="21">
        <f t="shared" si="0"/>
        <v>361.7442482611022</v>
      </c>
      <c r="T23" s="26">
        <f t="shared" si="2"/>
        <v>47.02675227394329</v>
      </c>
      <c r="U23" s="26">
        <f t="shared" si="3"/>
        <v>220.7679564925534</v>
      </c>
      <c r="V23" s="27">
        <f t="shared" si="5"/>
        <v>3.555769652768781</v>
      </c>
      <c r="W23" s="27">
        <f t="shared" si="5"/>
        <v>7.28366573458879</v>
      </c>
      <c r="X23" s="27">
        <f t="shared" si="5"/>
        <v>0.5390275015025285</v>
      </c>
      <c r="Y23" s="27">
        <f t="shared" si="5"/>
        <v>9.63002074112921</v>
      </c>
      <c r="Z23" s="27">
        <f t="shared" si="5"/>
        <v>2.8446157222150252</v>
      </c>
      <c r="AA23" s="27">
        <f t="shared" si="5"/>
        <v>23.853099352204335</v>
      </c>
      <c r="AB23" s="21">
        <v>61.64</v>
      </c>
      <c r="AC23" s="29">
        <f t="shared" si="4"/>
        <v>27.920718649257033</v>
      </c>
      <c r="AD23" s="29">
        <v>15.28</v>
      </c>
      <c r="AE23" s="29">
        <f aca="true" t="shared" si="10" ref="AE23:AE33">AD23/$U23*100</f>
        <v>6.921294305007258</v>
      </c>
      <c r="AF23" s="29">
        <f aca="true" t="shared" si="11" ref="AF23:AF28">AC23-AE23</f>
        <v>20.999424344249775</v>
      </c>
      <c r="AG23" s="29"/>
      <c r="AH23" s="29"/>
      <c r="AI23" s="29"/>
      <c r="AJ23" s="29"/>
      <c r="AK23" s="29"/>
      <c r="AQ23">
        <f t="shared" si="6"/>
        <v>0</v>
      </c>
      <c r="AS23">
        <f t="shared" si="7"/>
        <v>0</v>
      </c>
      <c r="AY23">
        <v>36.4497</v>
      </c>
      <c r="BA23">
        <v>3380.5</v>
      </c>
    </row>
    <row r="24" spans="1:53" ht="12.75">
      <c r="A24" s="3">
        <v>1994</v>
      </c>
      <c r="B24" s="2">
        <v>29</v>
      </c>
      <c r="C24" s="18">
        <v>133.97</v>
      </c>
      <c r="D24" s="16">
        <v>32</v>
      </c>
      <c r="E24" s="4">
        <v>29.5</v>
      </c>
      <c r="F24" s="30">
        <v>149.71</v>
      </c>
      <c r="G24" s="15"/>
      <c r="H24" s="15">
        <v>318.1</v>
      </c>
      <c r="I24" s="13">
        <v>270.3</v>
      </c>
      <c r="J24" s="19">
        <v>60.98</v>
      </c>
      <c r="K24" s="19">
        <f t="shared" si="8"/>
        <v>60.980000000000004</v>
      </c>
      <c r="L24" s="19">
        <v>5.04</v>
      </c>
      <c r="M24" s="19">
        <v>24.4</v>
      </c>
      <c r="N24" s="19">
        <v>2.68</v>
      </c>
      <c r="O24" s="19">
        <v>20.52</v>
      </c>
      <c r="P24" s="19">
        <v>8.34</v>
      </c>
      <c r="Q24" s="4">
        <f t="shared" si="9"/>
        <v>60.980000000000004</v>
      </c>
      <c r="R24">
        <v>232.7</v>
      </c>
      <c r="S24" s="21">
        <f t="shared" si="0"/>
        <v>391.4071696094168</v>
      </c>
      <c r="T24" s="26">
        <f t="shared" si="2"/>
        <v>50.88293204922419</v>
      </c>
      <c r="U24" s="26">
        <f t="shared" si="3"/>
        <v>263.29064502493156</v>
      </c>
      <c r="V24" s="27">
        <f t="shared" si="5"/>
        <v>1.9142343623803084</v>
      </c>
      <c r="W24" s="27">
        <f t="shared" si="5"/>
        <v>9.267325087714191</v>
      </c>
      <c r="X24" s="27">
        <f t="shared" si="5"/>
        <v>1.0178865260276244</v>
      </c>
      <c r="Y24" s="27">
        <f t="shared" si="5"/>
        <v>7.793668475405541</v>
      </c>
      <c r="Z24" s="27">
        <f t="shared" si="5"/>
        <v>3.1676020996531293</v>
      </c>
      <c r="AA24" s="27">
        <f t="shared" si="5"/>
        <v>23.160716551180798</v>
      </c>
      <c r="AB24" s="21">
        <v>69.12</v>
      </c>
      <c r="AC24" s="29">
        <f t="shared" si="4"/>
        <v>26.252356969787087</v>
      </c>
      <c r="AD24" s="29">
        <v>18.8</v>
      </c>
      <c r="AE24" s="29">
        <f t="shared" si="10"/>
        <v>7.140398018402738</v>
      </c>
      <c r="AF24" s="29">
        <f t="shared" si="11"/>
        <v>19.11195895138435</v>
      </c>
      <c r="AG24" s="29"/>
      <c r="AH24" s="29"/>
      <c r="AI24" s="29"/>
      <c r="AJ24" s="29"/>
      <c r="AK24" s="29"/>
      <c r="BA24">
        <v>3657.7</v>
      </c>
    </row>
    <row r="25" spans="1:53" ht="12.75">
      <c r="A25" s="3">
        <v>1995</v>
      </c>
      <c r="B25" s="2">
        <v>29</v>
      </c>
      <c r="C25" s="18">
        <v>169.75</v>
      </c>
      <c r="D25" s="16">
        <v>33</v>
      </c>
      <c r="E25" s="4">
        <v>30.2</v>
      </c>
      <c r="F25" s="15">
        <v>173.49</v>
      </c>
      <c r="G25" s="15"/>
      <c r="H25" s="15">
        <v>366.1</v>
      </c>
      <c r="I25" s="13">
        <v>328.6</v>
      </c>
      <c r="J25" s="19">
        <v>70.12</v>
      </c>
      <c r="K25" s="19">
        <f t="shared" si="8"/>
        <v>70.13</v>
      </c>
      <c r="L25" s="19">
        <v>2.78</v>
      </c>
      <c r="M25" s="19">
        <v>20.41</v>
      </c>
      <c r="N25" s="19">
        <v>2.83</v>
      </c>
      <c r="O25" s="19">
        <v>31</v>
      </c>
      <c r="P25" s="19">
        <v>13.11</v>
      </c>
      <c r="Q25" s="4">
        <f t="shared" si="9"/>
        <v>70.13</v>
      </c>
      <c r="R25">
        <v>240.6</v>
      </c>
      <c r="S25" s="21">
        <f t="shared" si="0"/>
        <v>426.63456393793473</v>
      </c>
      <c r="T25" s="26">
        <f t="shared" si="2"/>
        <v>55.46249331193152</v>
      </c>
      <c r="U25" s="26">
        <f t="shared" si="3"/>
        <v>306.0626918542843</v>
      </c>
      <c r="V25" s="27">
        <f t="shared" si="5"/>
        <v>0.9083106415739004</v>
      </c>
      <c r="W25" s="27">
        <f t="shared" si="5"/>
        <v>6.668568415296154</v>
      </c>
      <c r="X25" s="27">
        <f t="shared" si="5"/>
        <v>0.9246471639043664</v>
      </c>
      <c r="Y25" s="27">
        <f t="shared" si="5"/>
        <v>10.128643844888819</v>
      </c>
      <c r="Z25" s="27">
        <f t="shared" si="5"/>
        <v>4.283436155048142</v>
      </c>
      <c r="AA25" s="27">
        <f t="shared" si="5"/>
        <v>22.91360622071138</v>
      </c>
      <c r="AB25" s="21">
        <v>82.45</v>
      </c>
      <c r="AC25" s="29">
        <f t="shared" si="4"/>
        <v>26.938925322938168</v>
      </c>
      <c r="AD25" s="29">
        <v>23.63</v>
      </c>
      <c r="AE25" s="29">
        <f t="shared" si="10"/>
        <v>7.720640453378154</v>
      </c>
      <c r="AF25" s="29">
        <f t="shared" si="11"/>
        <v>19.218284869560016</v>
      </c>
      <c r="AG25" s="29"/>
      <c r="AH25" s="29"/>
      <c r="AI25" s="29"/>
      <c r="AJ25" s="29"/>
      <c r="AK25" s="29"/>
      <c r="BA25">
        <v>3986.9</v>
      </c>
    </row>
    <row r="26" spans="1:53" ht="12.75">
      <c r="A26" s="3">
        <v>1996</v>
      </c>
      <c r="B26" s="2">
        <v>29</v>
      </c>
      <c r="C26" s="18">
        <v>193.62</v>
      </c>
      <c r="D26" s="16">
        <v>47.9</v>
      </c>
      <c r="E26" s="4">
        <v>30.3</v>
      </c>
      <c r="F26" s="15">
        <v>201.62</v>
      </c>
      <c r="G26" s="15"/>
      <c r="H26" s="13">
        <v>390.6</v>
      </c>
      <c r="I26" s="14">
        <v>350.9</v>
      </c>
      <c r="J26" s="19">
        <v>72.1</v>
      </c>
      <c r="K26" s="9">
        <v>60.25</v>
      </c>
      <c r="L26" s="9">
        <v>3.64</v>
      </c>
      <c r="M26" s="4">
        <v>21.99</v>
      </c>
      <c r="N26" s="4">
        <v>1.09</v>
      </c>
      <c r="O26">
        <v>24.41</v>
      </c>
      <c r="P26">
        <v>9.12</v>
      </c>
      <c r="Q26" s="4">
        <f t="shared" si="9"/>
        <v>60.24999999999999</v>
      </c>
      <c r="R26">
        <v>245.4</v>
      </c>
      <c r="S26" s="21">
        <f t="shared" si="0"/>
        <v>471.42857142857144</v>
      </c>
      <c r="T26" s="26">
        <f t="shared" si="2"/>
        <v>61.28571428571429</v>
      </c>
      <c r="U26" s="26">
        <f t="shared" si="3"/>
        <v>315.9300699300699</v>
      </c>
      <c r="V26" s="27">
        <f t="shared" si="5"/>
        <v>1.152153703129842</v>
      </c>
      <c r="W26" s="27">
        <f t="shared" si="5"/>
        <v>6.960401080171764</v>
      </c>
      <c r="X26" s="27">
        <f t="shared" si="5"/>
        <v>0.3450130594537164</v>
      </c>
      <c r="Y26" s="27">
        <f t="shared" si="5"/>
        <v>7.726393377307539</v>
      </c>
      <c r="Z26" s="27">
        <f t="shared" si="5"/>
        <v>2.8867147726769664</v>
      </c>
      <c r="AA26" s="27">
        <f t="shared" si="5"/>
        <v>19.070675992739826</v>
      </c>
      <c r="AB26" s="21">
        <v>96.86</v>
      </c>
      <c r="AC26" s="29">
        <f t="shared" si="4"/>
        <v>30.65868342998805</v>
      </c>
      <c r="AD26" s="29">
        <v>28.46</v>
      </c>
      <c r="AE26" s="29">
        <f t="shared" si="10"/>
        <v>9.008322634910797</v>
      </c>
      <c r="AF26" s="29">
        <f t="shared" si="11"/>
        <v>21.65036079507725</v>
      </c>
      <c r="AG26" s="29"/>
      <c r="AH26" s="29"/>
      <c r="AI26" s="29"/>
      <c r="AJ26" s="29"/>
      <c r="AK26" s="29"/>
      <c r="BA26">
        <v>4405.5</v>
      </c>
    </row>
    <row r="27" spans="1:53" ht="12.75">
      <c r="A27" s="3">
        <v>1997</v>
      </c>
      <c r="B27" s="2">
        <v>29</v>
      </c>
      <c r="C27" s="18">
        <v>210.92</v>
      </c>
      <c r="D27" s="16">
        <v>49.2</v>
      </c>
      <c r="E27" s="4">
        <v>29.8</v>
      </c>
      <c r="F27" s="15">
        <v>221.08</v>
      </c>
      <c r="G27" s="15"/>
      <c r="H27" s="13">
        <v>399.2</v>
      </c>
      <c r="I27" s="14">
        <v>364.2</v>
      </c>
      <c r="J27" s="19">
        <v>88.1</v>
      </c>
      <c r="K27" s="9">
        <v>88.08</v>
      </c>
      <c r="L27" s="9">
        <v>4.04</v>
      </c>
      <c r="M27" s="4">
        <v>27.75</v>
      </c>
      <c r="N27" s="4">
        <v>1.48</v>
      </c>
      <c r="O27">
        <v>41.92</v>
      </c>
      <c r="P27">
        <v>12.89</v>
      </c>
      <c r="Q27" s="4">
        <f t="shared" si="9"/>
        <v>88.08</v>
      </c>
      <c r="R27">
        <v>256.8</v>
      </c>
      <c r="S27" s="21">
        <f t="shared" si="0"/>
        <v>507.25521669341896</v>
      </c>
      <c r="T27" s="26">
        <f t="shared" si="2"/>
        <v>65.94317817014446</v>
      </c>
      <c r="U27" s="26">
        <f t="shared" si="3"/>
        <v>319.85112918851286</v>
      </c>
      <c r="V27" s="27">
        <f t="shared" si="5"/>
        <v>1.2630876152445651</v>
      </c>
      <c r="W27" s="27">
        <f t="shared" si="5"/>
        <v>8.675911218573436</v>
      </c>
      <c r="X27" s="27">
        <f t="shared" si="5"/>
        <v>0.4627152649905832</v>
      </c>
      <c r="Y27" s="27">
        <f t="shared" si="5"/>
        <v>13.106097235408953</v>
      </c>
      <c r="Z27" s="27">
        <f t="shared" si="5"/>
        <v>4.029999841708526</v>
      </c>
      <c r="AA27" s="27">
        <f t="shared" si="5"/>
        <v>27.537811175926063</v>
      </c>
      <c r="AB27" s="21">
        <v>103.91</v>
      </c>
      <c r="AC27" s="29">
        <f t="shared" si="4"/>
        <v>32.48698863862939</v>
      </c>
      <c r="AD27" s="29">
        <v>33.43</v>
      </c>
      <c r="AE27" s="29">
        <f t="shared" si="10"/>
        <v>10.451737370699458</v>
      </c>
      <c r="AF27" s="29">
        <f t="shared" si="11"/>
        <v>22.035251267929933</v>
      </c>
      <c r="AG27" s="29"/>
      <c r="AH27" s="29"/>
      <c r="AI27" s="29"/>
      <c r="AJ27" s="29"/>
      <c r="AK27" s="29"/>
      <c r="BA27">
        <v>4740.3</v>
      </c>
    </row>
    <row r="28" spans="1:53" s="40" customFormat="1" ht="12.75">
      <c r="A28" s="31">
        <v>1998</v>
      </c>
      <c r="B28" s="32">
        <v>29</v>
      </c>
      <c r="C28" s="33">
        <v>227.46</v>
      </c>
      <c r="D28" s="34">
        <v>45.87</v>
      </c>
      <c r="E28" s="35">
        <v>25.2</v>
      </c>
      <c r="F28" s="30">
        <v>232.41</v>
      </c>
      <c r="G28" s="30">
        <v>183.2</v>
      </c>
      <c r="H28" s="36">
        <v>389.2</v>
      </c>
      <c r="I28" s="37">
        <v>364.2</v>
      </c>
      <c r="J28" s="38">
        <v>108.65</v>
      </c>
      <c r="K28" s="39">
        <v>106.88</v>
      </c>
      <c r="L28" s="39">
        <v>6.04</v>
      </c>
      <c r="M28" s="35">
        <v>26.97</v>
      </c>
      <c r="N28" s="35">
        <v>2.83</v>
      </c>
      <c r="O28" s="40">
        <v>51.46</v>
      </c>
      <c r="P28" s="40">
        <v>19.58</v>
      </c>
      <c r="Q28" s="35">
        <f t="shared" si="9"/>
        <v>106.88</v>
      </c>
      <c r="R28" s="40">
        <v>254.8</v>
      </c>
      <c r="S28" s="41">
        <f t="shared" si="0"/>
        <v>550.3691813804173</v>
      </c>
      <c r="T28" s="42">
        <f t="shared" si="2"/>
        <v>71.54799357945426</v>
      </c>
      <c r="U28" s="42">
        <f t="shared" si="3"/>
        <v>317.9124789116623</v>
      </c>
      <c r="V28" s="43">
        <f t="shared" si="5"/>
        <v>1.89989396474063</v>
      </c>
      <c r="W28" s="43">
        <f t="shared" si="5"/>
        <v>8.483466925340197</v>
      </c>
      <c r="X28" s="43">
        <f t="shared" si="5"/>
        <v>0.8901821059960238</v>
      </c>
      <c r="Y28" s="43">
        <f t="shared" si="5"/>
        <v>16.186844938005436</v>
      </c>
      <c r="Z28" s="43">
        <f t="shared" si="5"/>
        <v>6.158927786361181</v>
      </c>
      <c r="AA28" s="43">
        <f t="shared" si="5"/>
        <v>33.61931572044347</v>
      </c>
      <c r="AB28" s="41">
        <v>127.51</v>
      </c>
      <c r="AC28" s="44">
        <f t="shared" si="4"/>
        <v>40.10852308676784</v>
      </c>
      <c r="AD28" s="44">
        <v>37.46</v>
      </c>
      <c r="AE28" s="44">
        <f t="shared" si="10"/>
        <v>11.783117205162915</v>
      </c>
      <c r="AF28" s="44">
        <f t="shared" si="11"/>
        <v>28.325405881604922</v>
      </c>
      <c r="AG28" s="44"/>
      <c r="AH28" s="44"/>
      <c r="AI28" s="44"/>
      <c r="AJ28" s="44"/>
      <c r="AK28" s="44"/>
      <c r="BA28" s="40">
        <v>5143.2</v>
      </c>
    </row>
    <row r="29" spans="1:53" ht="12.75">
      <c r="A29" s="3">
        <v>1999</v>
      </c>
      <c r="B29" s="2">
        <v>29</v>
      </c>
      <c r="C29" s="18">
        <v>241.49</v>
      </c>
      <c r="D29" s="16"/>
      <c r="E29" s="4">
        <v>23.311899999999998</v>
      </c>
      <c r="F29" s="15">
        <v>252.39</v>
      </c>
      <c r="G29" s="15">
        <v>197.65887</v>
      </c>
      <c r="H29" s="13">
        <v>381.0268</v>
      </c>
      <c r="I29" s="14">
        <v>359.4654</v>
      </c>
      <c r="J29" s="19">
        <v>128.0986</v>
      </c>
      <c r="K29" s="9">
        <v>130.6</v>
      </c>
      <c r="L29" s="9">
        <v>17.64</v>
      </c>
      <c r="M29" s="4">
        <v>30.01</v>
      </c>
      <c r="N29" s="4">
        <v>2.7</v>
      </c>
      <c r="O29">
        <v>45.36</v>
      </c>
      <c r="P29">
        <v>34.89</v>
      </c>
      <c r="Q29" s="4">
        <f>SUM(L29:P29)</f>
        <v>130.60000000000002</v>
      </c>
      <c r="R29">
        <v>270.83</v>
      </c>
      <c r="S29" s="21">
        <f>100*BA29/BA$8</f>
        <v>598.2557517388979</v>
      </c>
      <c r="T29" s="26">
        <f>C$8/100*S29</f>
        <v>77.77324772605672</v>
      </c>
      <c r="U29" s="26">
        <f>C29/T29*100</f>
        <v>310.50522777524765</v>
      </c>
      <c r="V29" s="27">
        <f aca="true" t="shared" si="12" ref="V29:AA33">L29/$U29*100</f>
        <v>5.681063770291277</v>
      </c>
      <c r="W29" s="27">
        <f t="shared" si="12"/>
        <v>9.66489363641957</v>
      </c>
      <c r="X29" s="27">
        <f t="shared" si="12"/>
        <v>0.8695505770853994</v>
      </c>
      <c r="Y29" s="27">
        <f t="shared" si="12"/>
        <v>14.608449695034711</v>
      </c>
      <c r="Z29" s="27">
        <f t="shared" si="12"/>
        <v>11.236525790559106</v>
      </c>
      <c r="AA29" s="27">
        <f t="shared" si="12"/>
        <v>42.06048346939007</v>
      </c>
      <c r="AB29" s="21">
        <v>142.39</v>
      </c>
      <c r="AC29" s="29">
        <f>AB29/U29*100</f>
        <v>45.857520989329636</v>
      </c>
      <c r="AD29" s="29">
        <v>43.37</v>
      </c>
      <c r="AE29" s="29">
        <f t="shared" si="10"/>
        <v>13.967558714145841</v>
      </c>
      <c r="AF29" s="29">
        <f>AC29-AE29</f>
        <v>31.889962275183795</v>
      </c>
      <c r="BA29">
        <v>5590.7</v>
      </c>
    </row>
    <row r="30" spans="1:53" ht="12.75">
      <c r="A30" s="3">
        <v>2000</v>
      </c>
      <c r="B30" s="2">
        <v>29</v>
      </c>
      <c r="C30" s="18">
        <v>265.57</v>
      </c>
      <c r="D30" s="16"/>
      <c r="E30" s="4">
        <v>22.263800000000003</v>
      </c>
      <c r="F30" s="15">
        <v>293.94</v>
      </c>
      <c r="G30" s="15">
        <v>239.106</v>
      </c>
      <c r="H30" s="13">
        <v>371.88215679999996</v>
      </c>
      <c r="I30" s="14">
        <v>358.02753839999997</v>
      </c>
      <c r="J30" s="19">
        <v>157.52</v>
      </c>
      <c r="K30" s="9">
        <v>160.83</v>
      </c>
      <c r="L30" s="9">
        <v>18.57</v>
      </c>
      <c r="M30" s="4">
        <v>49.07</v>
      </c>
      <c r="N30" s="4">
        <v>2.25</v>
      </c>
      <c r="O30">
        <v>49.3</v>
      </c>
      <c r="P30">
        <v>41.64</v>
      </c>
      <c r="Q30" s="4">
        <f>SUM(L30:P30)</f>
        <v>160.82999999999998</v>
      </c>
      <c r="R30">
        <v>274.4287</v>
      </c>
      <c r="S30" s="21">
        <f>100*BA30/BA$8</f>
        <v>656.8004280363831</v>
      </c>
      <c r="T30" s="26">
        <f>C$8/100*S30</f>
        <v>85.3840556447298</v>
      </c>
      <c r="U30" s="26">
        <f>C30/T30*100</f>
        <v>311.0299668886622</v>
      </c>
      <c r="V30" s="27">
        <f t="shared" si="12"/>
        <v>5.970485797803338</v>
      </c>
      <c r="W30" s="27">
        <f t="shared" si="12"/>
        <v>15.77661486797037</v>
      </c>
      <c r="X30" s="27">
        <f t="shared" si="12"/>
        <v>0.7234029641926499</v>
      </c>
      <c r="Y30" s="27">
        <f t="shared" si="12"/>
        <v>15.850562726532283</v>
      </c>
      <c r="Z30" s="27">
        <f t="shared" si="12"/>
        <v>13.387777523991975</v>
      </c>
      <c r="AA30" s="27">
        <f t="shared" si="12"/>
        <v>51.708843880490605</v>
      </c>
      <c r="AB30" s="21">
        <v>167.59</v>
      </c>
      <c r="AC30" s="29">
        <f>AB30/U30*100</f>
        <v>53.88226789735386</v>
      </c>
      <c r="AD30" s="29">
        <v>49.73</v>
      </c>
      <c r="AE30" s="29">
        <f t="shared" si="10"/>
        <v>15.988813070800212</v>
      </c>
      <c r="AF30" s="29">
        <f>AC30-AE30</f>
        <v>37.89345482655365</v>
      </c>
      <c r="BA30">
        <v>6137.8</v>
      </c>
    </row>
    <row r="31" spans="1:53" ht="12.75">
      <c r="A31" s="3">
        <v>2001</v>
      </c>
      <c r="B31" s="2">
        <v>29</v>
      </c>
      <c r="C31" s="18">
        <v>298.38</v>
      </c>
      <c r="D31" s="16"/>
      <c r="E31" s="4">
        <v>20.548499999999997</v>
      </c>
      <c r="F31" s="15">
        <v>327.31</v>
      </c>
      <c r="G31" s="15">
        <v>268.84</v>
      </c>
      <c r="H31" s="13">
        <v>371.88215679999996</v>
      </c>
      <c r="I31" s="14">
        <v>363.75597901439994</v>
      </c>
      <c r="J31" s="19">
        <v>191.08329400000002</v>
      </c>
      <c r="K31" s="9">
        <v>186.59</v>
      </c>
      <c r="L31" s="9">
        <v>28.92</v>
      </c>
      <c r="M31" s="4">
        <v>52.89</v>
      </c>
      <c r="N31" s="4">
        <v>2.09</v>
      </c>
      <c r="O31">
        <v>78.2</v>
      </c>
      <c r="P31">
        <v>24.49</v>
      </c>
      <c r="Q31" s="4">
        <f>SUM(L31:P31)</f>
        <v>186.59000000000003</v>
      </c>
      <c r="R31">
        <v>278.011</v>
      </c>
      <c r="S31" s="21">
        <f>100*BA31/BA$8</f>
        <v>723.135366506153</v>
      </c>
      <c r="T31" s="26">
        <f>C$8/100*S31</f>
        <v>94.00759764579989</v>
      </c>
      <c r="U31" s="26">
        <f>C31/T31*100</f>
        <v>317.3998777462974</v>
      </c>
      <c r="V31" s="27">
        <f t="shared" si="12"/>
        <v>9.111534700437472</v>
      </c>
      <c r="W31" s="27">
        <f t="shared" si="12"/>
        <v>16.663522486380977</v>
      </c>
      <c r="X31" s="27">
        <f t="shared" si="12"/>
        <v>0.6584753638974521</v>
      </c>
      <c r="Y31" s="27">
        <f t="shared" si="12"/>
        <v>24.637690649177397</v>
      </c>
      <c r="Z31" s="27">
        <f t="shared" si="12"/>
        <v>7.715818976961053</v>
      </c>
      <c r="AA31" s="27">
        <f t="shared" si="12"/>
        <v>58.78704217685436</v>
      </c>
      <c r="AB31" s="21">
        <v>207.69</v>
      </c>
      <c r="AC31" s="29">
        <f>AB31/U31*100</f>
        <v>65.43480781237407</v>
      </c>
      <c r="AD31" s="29">
        <v>58</v>
      </c>
      <c r="AE31" s="29">
        <f t="shared" si="10"/>
        <v>18.273478998111113</v>
      </c>
      <c r="AF31" s="29">
        <f>AC31-AE31</f>
        <v>47.16132881426296</v>
      </c>
      <c r="BA31">
        <v>6757.7</v>
      </c>
    </row>
    <row r="32" spans="1:53" ht="12.75">
      <c r="A32" s="3">
        <v>2002</v>
      </c>
      <c r="B32" s="2">
        <v>29</v>
      </c>
      <c r="C32" s="18">
        <v>329.28</v>
      </c>
      <c r="D32" s="16"/>
      <c r="E32" s="4">
        <v>20.6</v>
      </c>
      <c r="F32" s="15">
        <v>372.02</v>
      </c>
      <c r="G32" s="15">
        <v>268.62</v>
      </c>
      <c r="H32" s="13">
        <v>366.67580660479996</v>
      </c>
      <c r="I32" s="14">
        <v>361.57344314031354</v>
      </c>
      <c r="J32" s="19">
        <v>226.98</v>
      </c>
      <c r="K32" s="9">
        <v>222.67</v>
      </c>
      <c r="L32" s="9">
        <v>35.97</v>
      </c>
      <c r="M32" s="4">
        <v>53.94</v>
      </c>
      <c r="N32" s="4">
        <v>3.95</v>
      </c>
      <c r="O32">
        <v>90.77</v>
      </c>
      <c r="P32">
        <v>38.04</v>
      </c>
      <c r="Q32" s="4">
        <f>SUM(L32:P32)</f>
        <v>222.67</v>
      </c>
      <c r="R32">
        <v>281.5</v>
      </c>
      <c r="S32" s="21">
        <f>100*BA32/BA$8</f>
        <v>796.8860353130016</v>
      </c>
      <c r="T32" s="26">
        <f>C$8/100*S32</f>
        <v>103.59518459069021</v>
      </c>
      <c r="U32" s="26">
        <f>C32/T32*100</f>
        <v>317.8526118767024</v>
      </c>
      <c r="V32" s="27">
        <f t="shared" si="12"/>
        <v>11.316565809423977</v>
      </c>
      <c r="W32" s="27">
        <f t="shared" si="12"/>
        <v>16.97012954574171</v>
      </c>
      <c r="X32" s="27">
        <f t="shared" si="12"/>
        <v>1.242714343820537</v>
      </c>
      <c r="Y32" s="27">
        <f t="shared" si="12"/>
        <v>28.557261009769654</v>
      </c>
      <c r="Z32" s="27">
        <f t="shared" si="12"/>
        <v>11.967811047831196</v>
      </c>
      <c r="AA32" s="27">
        <f t="shared" si="12"/>
        <v>70.05448175658707</v>
      </c>
      <c r="AB32" s="21">
        <v>245.22</v>
      </c>
      <c r="AC32" s="29">
        <f>AB32/U32*100</f>
        <v>77.14896490928408</v>
      </c>
      <c r="AD32" s="29">
        <v>67.22</v>
      </c>
      <c r="AE32" s="29">
        <f t="shared" si="10"/>
        <v>21.148166630788985</v>
      </c>
      <c r="AF32" s="29">
        <f>AC32-AE32</f>
        <v>56.00079827849509</v>
      </c>
      <c r="BA32">
        <v>7446.9</v>
      </c>
    </row>
    <row r="33" spans="1:53" ht="12.75">
      <c r="A33" s="3">
        <v>2003</v>
      </c>
      <c r="B33" s="2">
        <v>29</v>
      </c>
      <c r="C33" s="18">
        <v>385.34</v>
      </c>
      <c r="D33" s="16"/>
      <c r="E33" s="4">
        <v>20.939799999999998</v>
      </c>
      <c r="F33" s="15">
        <v>471.43</v>
      </c>
      <c r="G33" s="15">
        <v>352.81</v>
      </c>
      <c r="H33" s="13">
        <v>364.8435275991958</v>
      </c>
      <c r="I33" s="14">
        <v>367.55639890395634</v>
      </c>
      <c r="J33" s="19">
        <v>317.9926469999999</v>
      </c>
      <c r="K33" s="9">
        <v>304.15</v>
      </c>
      <c r="L33" s="9">
        <v>31.29</v>
      </c>
      <c r="M33" s="4">
        <v>89.57</v>
      </c>
      <c r="N33" s="4">
        <v>1.68</v>
      </c>
      <c r="O33">
        <v>139.66</v>
      </c>
      <c r="P33">
        <v>41.95</v>
      </c>
      <c r="Q33" s="4">
        <f>SUM(L33:P33)</f>
        <v>304.15</v>
      </c>
      <c r="R33">
        <v>290.6</v>
      </c>
      <c r="S33" s="21">
        <f>100*BA33/BA$8</f>
        <v>894.1037988229</v>
      </c>
      <c r="T33" s="26">
        <f>C$8/100*S33</f>
        <v>116.233493846977</v>
      </c>
      <c r="U33" s="26">
        <f>C33/T33*100</f>
        <v>331.5223411483315</v>
      </c>
      <c r="V33" s="27">
        <f t="shared" si="12"/>
        <v>9.438277942782763</v>
      </c>
      <c r="W33" s="27">
        <f t="shared" si="12"/>
        <v>27.01778700335737</v>
      </c>
      <c r="X33" s="27">
        <f t="shared" si="12"/>
        <v>0.5067531781359873</v>
      </c>
      <c r="Y33" s="27">
        <f t="shared" si="12"/>
        <v>42.12687432051904</v>
      </c>
      <c r="Z33" s="27">
        <f t="shared" si="12"/>
        <v>12.653747513574206</v>
      </c>
      <c r="AA33" s="27">
        <f t="shared" si="12"/>
        <v>91.74343995836936</v>
      </c>
      <c r="AB33" s="21">
        <v>320.43</v>
      </c>
      <c r="AC33" s="29">
        <f>AB33/U33*100</f>
        <v>96.65411956554429</v>
      </c>
      <c r="AD33" s="29">
        <v>79.82</v>
      </c>
      <c r="AE33" s="29">
        <f t="shared" si="10"/>
        <v>24.076808737389584</v>
      </c>
      <c r="AF33" s="29">
        <f>AC33-AE33</f>
        <v>72.57731082815471</v>
      </c>
      <c r="BA33">
        <v>8355.4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51" ht="12.75">
      <c r="A35" s="3" t="s">
        <v>22</v>
      </c>
      <c r="B35" s="6" t="s">
        <v>23</v>
      </c>
      <c r="C35" s="3"/>
      <c r="D35" s="3"/>
      <c r="E35" s="3"/>
      <c r="F35" s="3"/>
      <c r="G35" s="3"/>
      <c r="H35" s="3"/>
      <c r="I35" s="3"/>
      <c r="J35" s="4"/>
      <c r="K35" s="4"/>
      <c r="AB35">
        <f>AB23</f>
        <v>61.64</v>
      </c>
      <c r="AY35">
        <f>AY23</f>
        <v>36.4497</v>
      </c>
    </row>
    <row r="36" spans="1:11" ht="12.75">
      <c r="A36" s="3"/>
      <c r="B36" s="6" t="s">
        <v>24</v>
      </c>
      <c r="C36" s="3"/>
      <c r="D36" s="3"/>
      <c r="E36" s="3"/>
      <c r="F36" s="3"/>
      <c r="G36" s="3"/>
      <c r="H36" s="3"/>
      <c r="I36" s="7"/>
      <c r="J36" s="4"/>
      <c r="K36" s="4"/>
    </row>
    <row r="37" spans="1:51" ht="12.75">
      <c r="A37" s="3"/>
      <c r="B37" s="6" t="s">
        <v>25</v>
      </c>
      <c r="C37" s="3"/>
      <c r="D37" s="3"/>
      <c r="E37" s="3"/>
      <c r="F37" s="3"/>
      <c r="G37" s="3"/>
      <c r="H37" s="3"/>
      <c r="I37" s="3"/>
      <c r="AB37" t="s">
        <v>44</v>
      </c>
      <c r="AY37">
        <f>AB35/AY35</f>
        <v>1.691097594767584</v>
      </c>
    </row>
    <row r="38" spans="1:9" ht="12.75">
      <c r="A38" s="3"/>
      <c r="B38" s="6" t="s">
        <v>63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64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68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65</v>
      </c>
      <c r="B42" s="6" t="s">
        <v>66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67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9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11" ht="12.75">
      <c r="A3" s="1"/>
      <c r="B3" s="1"/>
      <c r="C3" s="1"/>
      <c r="D3" s="1"/>
      <c r="E3" s="1"/>
      <c r="F3" s="1"/>
      <c r="G3" s="1"/>
      <c r="J3" s="1"/>
      <c r="K3" s="1"/>
    </row>
    <row r="4" spans="1:51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29</v>
      </c>
      <c r="Q4" t="s">
        <v>32</v>
      </c>
      <c r="Z4" t="s">
        <v>42</v>
      </c>
      <c r="AB4" t="s">
        <v>58</v>
      </c>
      <c r="AC4" t="s">
        <v>61</v>
      </c>
      <c r="AO4" t="s">
        <v>45</v>
      </c>
      <c r="AQ4" t="s">
        <v>46</v>
      </c>
      <c r="AY4" t="s">
        <v>30</v>
      </c>
    </row>
    <row r="5" spans="1:51" ht="12.75">
      <c r="A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" t="s">
        <v>14</v>
      </c>
      <c r="P5" t="s">
        <v>28</v>
      </c>
      <c r="Q5" t="s">
        <v>31</v>
      </c>
      <c r="R5" s="22" t="s">
        <v>33</v>
      </c>
      <c r="S5" s="22" t="s">
        <v>34</v>
      </c>
      <c r="T5" s="23" t="s">
        <v>35</v>
      </c>
      <c r="U5" s="24" t="s">
        <v>36</v>
      </c>
      <c r="V5" s="24" t="s">
        <v>37</v>
      </c>
      <c r="W5" s="24" t="s">
        <v>38</v>
      </c>
      <c r="X5" s="25" t="s">
        <v>39</v>
      </c>
      <c r="Y5" s="25" t="s">
        <v>40</v>
      </c>
      <c r="Z5" t="s">
        <v>56</v>
      </c>
      <c r="AA5" t="s">
        <v>57</v>
      </c>
      <c r="AB5" t="s">
        <v>59</v>
      </c>
      <c r="AC5" t="s">
        <v>60</v>
      </c>
      <c r="AD5" t="s">
        <v>62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W5" t="s">
        <v>43</v>
      </c>
      <c r="AY5" t="s">
        <v>27</v>
      </c>
    </row>
    <row r="6" spans="1:25" ht="12.75">
      <c r="A6" s="2"/>
      <c r="C6" s="2" t="s">
        <v>15</v>
      </c>
      <c r="D6" s="11" t="s">
        <v>16</v>
      </c>
      <c r="E6" s="10" t="s">
        <v>17</v>
      </c>
      <c r="F6" s="10" t="s">
        <v>18</v>
      </c>
      <c r="G6" s="10" t="s">
        <v>19</v>
      </c>
      <c r="H6" s="2" t="s">
        <v>20</v>
      </c>
      <c r="I6" s="2" t="s">
        <v>21</v>
      </c>
      <c r="R6" s="22"/>
      <c r="S6" s="22" t="s">
        <v>41</v>
      </c>
      <c r="T6" s="23"/>
      <c r="U6" s="23"/>
      <c r="V6" s="23"/>
      <c r="W6" s="23"/>
      <c r="X6" s="23"/>
      <c r="Y6" s="23"/>
    </row>
    <row r="7" spans="1:25" ht="12.75">
      <c r="A7" s="2"/>
      <c r="B7" s="2" t="s">
        <v>26</v>
      </c>
      <c r="C7" s="2"/>
      <c r="D7" s="11"/>
      <c r="E7" s="10"/>
      <c r="F7" s="10"/>
      <c r="G7" s="2"/>
      <c r="H7" s="2"/>
      <c r="I7" s="2"/>
      <c r="J7" s="2"/>
      <c r="K7" s="2"/>
      <c r="L7" s="2"/>
      <c r="M7" s="2"/>
      <c r="N7" s="1"/>
      <c r="O7" s="2"/>
      <c r="R7" s="22"/>
      <c r="S7" s="22"/>
      <c r="T7" s="23"/>
      <c r="U7" s="23"/>
      <c r="V7" s="23"/>
      <c r="W7" s="23"/>
      <c r="X7" s="23"/>
      <c r="Y7" s="23"/>
    </row>
    <row r="8" spans="1:51" ht="12.75">
      <c r="A8" s="12">
        <v>1978</v>
      </c>
      <c r="B8" s="2">
        <v>29</v>
      </c>
      <c r="C8" s="18">
        <v>13</v>
      </c>
      <c r="D8" s="16">
        <v>17</v>
      </c>
      <c r="E8" s="17">
        <v>13.85</v>
      </c>
      <c r="F8" s="17">
        <v>100</v>
      </c>
      <c r="G8" s="13"/>
      <c r="H8" s="2"/>
      <c r="I8" s="2"/>
      <c r="J8" s="2"/>
      <c r="K8" s="2"/>
      <c r="L8" s="2"/>
      <c r="M8" s="2"/>
      <c r="N8" s="1"/>
      <c r="O8" s="2"/>
      <c r="P8">
        <v>135.6</v>
      </c>
      <c r="Q8" s="21">
        <f aca="true" t="shared" si="0" ref="Q8:Q28">100*AY8/AY$8</f>
        <v>100</v>
      </c>
      <c r="R8" s="26">
        <f>C$8/100*Q8</f>
        <v>13</v>
      </c>
      <c r="S8" s="26">
        <f>C8/R8*100</f>
        <v>100</v>
      </c>
      <c r="T8" s="27"/>
      <c r="U8" s="23"/>
      <c r="V8" s="23"/>
      <c r="W8" s="23"/>
      <c r="X8" s="23"/>
      <c r="Y8" s="23"/>
      <c r="Z8" s="28">
        <f aca="true" t="shared" si="1" ref="Z8:Z22">AW8*$AW$32</f>
        <v>9.684239486196047</v>
      </c>
      <c r="AA8" s="29">
        <f>Z8/S8*100</f>
        <v>9.684239486196047</v>
      </c>
      <c r="AB8" s="29"/>
      <c r="AC8" s="29"/>
      <c r="AD8" s="29"/>
      <c r="AE8" s="29"/>
      <c r="AF8" s="29"/>
      <c r="AG8" s="29"/>
      <c r="AH8" s="29"/>
      <c r="AI8" s="29"/>
      <c r="AJ8">
        <v>9.9134</v>
      </c>
      <c r="AK8" t="s">
        <v>55</v>
      </c>
      <c r="AL8">
        <v>1.4176</v>
      </c>
      <c r="AP8">
        <v>12.42</v>
      </c>
      <c r="AW8">
        <v>5.7266</v>
      </c>
      <c r="AY8">
        <v>934.5</v>
      </c>
    </row>
    <row r="9" spans="1:51" ht="12.75">
      <c r="A9" s="12">
        <v>1979</v>
      </c>
      <c r="B9" s="2">
        <v>29</v>
      </c>
      <c r="C9" s="18">
        <v>14.36</v>
      </c>
      <c r="D9" s="16">
        <v>18</v>
      </c>
      <c r="E9" s="17">
        <v>14.55</v>
      </c>
      <c r="F9" s="17">
        <v>101.3</v>
      </c>
      <c r="G9" s="13"/>
      <c r="H9" s="2"/>
      <c r="I9" s="2"/>
      <c r="J9" s="2"/>
      <c r="K9" s="2"/>
      <c r="L9" s="2"/>
      <c r="M9" s="2"/>
      <c r="N9" s="1"/>
      <c r="O9" s="2"/>
      <c r="P9">
        <v>139.5</v>
      </c>
      <c r="Q9" s="21">
        <f t="shared" si="0"/>
        <v>106.43124665596575</v>
      </c>
      <c r="R9" s="26">
        <f aca="true" t="shared" si="2" ref="R9:R28">C$8/100*Q9</f>
        <v>13.836062065275549</v>
      </c>
      <c r="S9" s="26">
        <f aca="true" t="shared" si="3" ref="S9:S28">C9/R9*100</f>
        <v>103.78675617565622</v>
      </c>
      <c r="T9" s="27"/>
      <c r="U9" s="23"/>
      <c r="V9" s="23"/>
      <c r="W9" s="23"/>
      <c r="X9" s="23"/>
      <c r="Y9" s="23"/>
      <c r="Z9" s="28">
        <f t="shared" si="1"/>
        <v>8.690381429751136</v>
      </c>
      <c r="AA9" s="29">
        <f aca="true" t="shared" si="4" ref="AA9:AA28">Z9/S9*100</f>
        <v>8.373304793381253</v>
      </c>
      <c r="AB9" s="29"/>
      <c r="AC9" s="29"/>
      <c r="AD9" s="29"/>
      <c r="AE9" s="29"/>
      <c r="AF9" s="29"/>
      <c r="AG9" s="29"/>
      <c r="AH9" s="29"/>
      <c r="AI9" s="29"/>
      <c r="AJ9">
        <v>10.8691</v>
      </c>
      <c r="AK9" t="s">
        <v>55</v>
      </c>
      <c r="AL9">
        <v>1.5096</v>
      </c>
      <c r="AP9">
        <v>13.75</v>
      </c>
      <c r="AW9">
        <v>5.1389</v>
      </c>
      <c r="AY9">
        <v>994.6</v>
      </c>
    </row>
    <row r="10" spans="1:51" ht="12.75">
      <c r="A10" s="12">
        <v>1980</v>
      </c>
      <c r="B10" s="2">
        <v>29</v>
      </c>
      <c r="C10" s="18">
        <v>15.96</v>
      </c>
      <c r="D10" s="16">
        <v>20</v>
      </c>
      <c r="E10" s="17">
        <v>13.92</v>
      </c>
      <c r="F10" s="17">
        <v>107.2</v>
      </c>
      <c r="G10" s="13"/>
      <c r="H10" s="2"/>
      <c r="I10" s="2"/>
      <c r="J10" s="2"/>
      <c r="K10" s="2"/>
      <c r="L10" s="2"/>
      <c r="M10" s="2"/>
      <c r="N10" s="1"/>
      <c r="O10" s="2"/>
      <c r="P10">
        <v>146.5</v>
      </c>
      <c r="Q10" s="21">
        <f t="shared" si="0"/>
        <v>114.88496522204386</v>
      </c>
      <c r="R10" s="26">
        <f t="shared" si="2"/>
        <v>14.935045478865701</v>
      </c>
      <c r="S10" s="26">
        <f t="shared" si="3"/>
        <v>106.8627479078299</v>
      </c>
      <c r="T10" s="27"/>
      <c r="U10" s="23"/>
      <c r="V10" s="23"/>
      <c r="W10" s="23"/>
      <c r="X10" s="23"/>
      <c r="Y10" s="23"/>
      <c r="Z10" s="28">
        <f t="shared" si="1"/>
        <v>7.550412541118309</v>
      </c>
      <c r="AA10" s="29">
        <f t="shared" si="4"/>
        <v>7.065523476553877</v>
      </c>
      <c r="AB10" s="29"/>
      <c r="AC10" s="29"/>
      <c r="AD10" s="29"/>
      <c r="AE10" s="29"/>
      <c r="AF10" s="29"/>
      <c r="AG10" s="29"/>
      <c r="AH10" s="29"/>
      <c r="AI10" s="29"/>
      <c r="AJ10">
        <v>11.7892</v>
      </c>
      <c r="AK10" t="s">
        <v>55</v>
      </c>
      <c r="AL10">
        <v>1.4355</v>
      </c>
      <c r="AP10">
        <v>15.09</v>
      </c>
      <c r="AW10">
        <v>4.4648</v>
      </c>
      <c r="AY10">
        <v>1073.6</v>
      </c>
    </row>
    <row r="11" spans="1:51" ht="12.75">
      <c r="A11" s="12">
        <v>1981</v>
      </c>
      <c r="B11" s="2">
        <v>29</v>
      </c>
      <c r="C11" s="18">
        <v>17.42</v>
      </c>
      <c r="D11" s="16">
        <v>20</v>
      </c>
      <c r="E11" s="17">
        <v>12.79</v>
      </c>
      <c r="F11" s="17">
        <v>109.3</v>
      </c>
      <c r="G11" s="13"/>
      <c r="H11" s="2"/>
      <c r="I11" s="2"/>
      <c r="J11" s="2"/>
      <c r="K11" s="2"/>
      <c r="L11" s="2"/>
      <c r="M11" s="2"/>
      <c r="N11" s="1"/>
      <c r="O11" s="2"/>
      <c r="P11">
        <v>149.7</v>
      </c>
      <c r="Q11" s="21">
        <f t="shared" si="0"/>
        <v>117.15355805243446</v>
      </c>
      <c r="R11" s="26">
        <f t="shared" si="2"/>
        <v>15.22996254681648</v>
      </c>
      <c r="S11" s="26">
        <f t="shared" si="3"/>
        <v>114.37979539641945</v>
      </c>
      <c r="T11" s="27"/>
      <c r="U11" s="23"/>
      <c r="V11" s="23"/>
      <c r="W11" s="23"/>
      <c r="X11" s="23"/>
      <c r="Y11" s="23"/>
      <c r="Z11" s="28">
        <f t="shared" si="1"/>
        <v>7.032091128322044</v>
      </c>
      <c r="AA11" s="29">
        <f t="shared" si="4"/>
        <v>6.148018628596163</v>
      </c>
      <c r="AB11" s="29"/>
      <c r="AC11" s="29"/>
      <c r="AD11" s="29"/>
      <c r="AE11" s="29"/>
      <c r="AF11" s="29"/>
      <c r="AG11" s="29"/>
      <c r="AH11" s="29"/>
      <c r="AI11" s="29"/>
      <c r="AJ11">
        <v>12.5665</v>
      </c>
      <c r="AK11" t="s">
        <v>55</v>
      </c>
      <c r="AL11">
        <v>1.3061</v>
      </c>
      <c r="AP11">
        <v>16.24</v>
      </c>
      <c r="AW11">
        <v>4.1583</v>
      </c>
      <c r="AY11">
        <v>1094.8</v>
      </c>
    </row>
    <row r="12" spans="1:51" ht="12.75">
      <c r="A12" s="12">
        <v>1982</v>
      </c>
      <c r="B12" s="2">
        <v>29</v>
      </c>
      <c r="C12" s="18">
        <v>18.22</v>
      </c>
      <c r="D12" s="16">
        <v>20</v>
      </c>
      <c r="E12" s="17">
        <v>14.75</v>
      </c>
      <c r="F12" s="17">
        <v>112.1</v>
      </c>
      <c r="G12" s="13"/>
      <c r="H12" s="2"/>
      <c r="I12" s="2"/>
      <c r="J12" s="2"/>
      <c r="K12" s="2"/>
      <c r="L12" s="2"/>
      <c r="M12" s="2"/>
      <c r="N12" s="1"/>
      <c r="O12" s="2"/>
      <c r="P12">
        <v>155.6</v>
      </c>
      <c r="Q12" s="21">
        <f t="shared" si="0"/>
        <v>127.62974852862493</v>
      </c>
      <c r="R12" s="26">
        <f t="shared" si="2"/>
        <v>16.59186730872124</v>
      </c>
      <c r="S12" s="26">
        <f t="shared" si="3"/>
        <v>109.81283577661543</v>
      </c>
      <c r="T12" s="27"/>
      <c r="U12" s="23"/>
      <c r="V12" s="23"/>
      <c r="W12" s="23"/>
      <c r="X12" s="23"/>
      <c r="Y12" s="23"/>
      <c r="Z12" s="28">
        <f t="shared" si="1"/>
        <v>7.66828204347361</v>
      </c>
      <c r="AA12" s="29">
        <f t="shared" si="4"/>
        <v>6.983047099405264</v>
      </c>
      <c r="AB12" s="29"/>
      <c r="AC12" s="29"/>
      <c r="AD12" s="29"/>
      <c r="AE12" s="29"/>
      <c r="AF12" s="29"/>
      <c r="AG12" s="29"/>
      <c r="AH12" s="29"/>
      <c r="AI12" s="29"/>
      <c r="AJ12">
        <v>13.3964</v>
      </c>
      <c r="AK12" t="s">
        <v>55</v>
      </c>
      <c r="AL12">
        <v>1.4985</v>
      </c>
      <c r="AP12">
        <v>17.53</v>
      </c>
      <c r="AW12">
        <v>4.5345</v>
      </c>
      <c r="AY12">
        <v>1192.7</v>
      </c>
    </row>
    <row r="13" spans="1:51" ht="12.75">
      <c r="A13" s="12">
        <v>1983</v>
      </c>
      <c r="B13" s="2">
        <v>29</v>
      </c>
      <c r="C13" s="18">
        <v>20.79</v>
      </c>
      <c r="D13" s="16">
        <v>21</v>
      </c>
      <c r="E13" s="17">
        <v>16.54</v>
      </c>
      <c r="F13" s="17">
        <v>113.3</v>
      </c>
      <c r="G13" s="13"/>
      <c r="H13" s="2"/>
      <c r="I13" s="2"/>
      <c r="J13" s="2"/>
      <c r="K13" s="2"/>
      <c r="L13" s="2"/>
      <c r="M13" s="2"/>
      <c r="N13" s="1"/>
      <c r="O13" s="2"/>
      <c r="P13">
        <v>162.6</v>
      </c>
      <c r="Q13" s="21">
        <f t="shared" si="0"/>
        <v>147.33012306046015</v>
      </c>
      <c r="R13" s="26">
        <f t="shared" si="2"/>
        <v>19.15291599785982</v>
      </c>
      <c r="S13" s="26">
        <f t="shared" si="3"/>
        <v>108.54743999463636</v>
      </c>
      <c r="T13" s="27"/>
      <c r="U13" s="23"/>
      <c r="V13" s="23"/>
      <c r="W13" s="23"/>
      <c r="X13" s="23"/>
      <c r="Y13" s="23"/>
      <c r="Z13" s="28">
        <f t="shared" si="1"/>
        <v>9.146132231541001</v>
      </c>
      <c r="AA13" s="29">
        <f t="shared" si="4"/>
        <v>8.425930848293554</v>
      </c>
      <c r="AB13" s="29"/>
      <c r="AC13" s="29"/>
      <c r="AD13" s="29"/>
      <c r="AE13" s="29"/>
      <c r="AF13" s="29"/>
      <c r="AG13" s="29"/>
      <c r="AH13" s="29"/>
      <c r="AI13" s="29"/>
      <c r="AJ13">
        <v>15.3469</v>
      </c>
      <c r="AK13" t="s">
        <v>55</v>
      </c>
      <c r="AL13">
        <v>1.6501</v>
      </c>
      <c r="AP13">
        <v>19.99</v>
      </c>
      <c r="AW13">
        <v>5.4084</v>
      </c>
      <c r="AY13">
        <v>1376.8</v>
      </c>
    </row>
    <row r="14" spans="1:51" ht="12.75">
      <c r="A14" s="3">
        <v>1984</v>
      </c>
      <c r="B14" s="2">
        <v>29</v>
      </c>
      <c r="C14" s="18">
        <v>24.78</v>
      </c>
      <c r="D14" s="16">
        <v>21</v>
      </c>
      <c r="E14" s="15">
        <v>19.11</v>
      </c>
      <c r="F14" s="15">
        <v>116.9</v>
      </c>
      <c r="G14" s="13"/>
      <c r="H14" s="2"/>
      <c r="I14" s="2"/>
      <c r="P14">
        <v>169.8</v>
      </c>
      <c r="Q14" s="21">
        <f t="shared" si="0"/>
        <v>167.43713215623328</v>
      </c>
      <c r="R14" s="26">
        <f t="shared" si="2"/>
        <v>21.766827180310326</v>
      </c>
      <c r="S14" s="26">
        <f t="shared" si="3"/>
        <v>113.8429583454189</v>
      </c>
      <c r="T14" s="27"/>
      <c r="U14" s="23"/>
      <c r="V14" s="23"/>
      <c r="W14" s="23"/>
      <c r="X14" s="23"/>
      <c r="Y14" s="23"/>
      <c r="Z14" s="28">
        <f t="shared" si="1"/>
        <v>13.0337964921522</v>
      </c>
      <c r="AA14" s="29">
        <f t="shared" si="4"/>
        <v>11.448926382082805</v>
      </c>
      <c r="AB14" s="29"/>
      <c r="AC14" s="29"/>
      <c r="AD14" s="29"/>
      <c r="AE14" s="29"/>
      <c r="AF14" s="29"/>
      <c r="AG14" s="29"/>
      <c r="AH14" s="29"/>
      <c r="AI14" s="29"/>
      <c r="AJ14">
        <v>18.2667</v>
      </c>
      <c r="AK14" t="s">
        <v>55</v>
      </c>
      <c r="AL14">
        <v>1.8714</v>
      </c>
      <c r="AO14" t="e">
        <f>AJ14-AK14+AL14+AM14+AN14</f>
        <v>#VALUE!</v>
      </c>
      <c r="AP14">
        <v>23.5</v>
      </c>
      <c r="AQ14" t="e">
        <f>AP14-AO14</f>
        <v>#VALUE!</v>
      </c>
      <c r="AW14">
        <v>7.7073</v>
      </c>
      <c r="AY14">
        <v>1564.7</v>
      </c>
    </row>
    <row r="15" spans="1:51" ht="12.75">
      <c r="A15" s="3">
        <v>1985</v>
      </c>
      <c r="B15" s="2">
        <v>29</v>
      </c>
      <c r="C15" s="18">
        <v>30.27</v>
      </c>
      <c r="D15" s="16">
        <v>22</v>
      </c>
      <c r="E15" s="15">
        <v>24.3</v>
      </c>
      <c r="F15" s="15">
        <v>126</v>
      </c>
      <c r="G15" s="13">
        <v>100</v>
      </c>
      <c r="H15" s="19">
        <v>13.63</v>
      </c>
      <c r="I15" s="19">
        <f>SUM(J15:N15)</f>
        <v>13.63</v>
      </c>
      <c r="J15" s="19">
        <v>3.95</v>
      </c>
      <c r="K15" s="19">
        <v>2.81</v>
      </c>
      <c r="L15" s="19">
        <v>0.4</v>
      </c>
      <c r="M15" s="19">
        <v>4.53</v>
      </c>
      <c r="N15" s="19">
        <v>1.94</v>
      </c>
      <c r="O15" s="4">
        <f>SUM(J15:N15)</f>
        <v>13.63</v>
      </c>
      <c r="P15">
        <v>177.4</v>
      </c>
      <c r="Q15" s="21">
        <f t="shared" si="0"/>
        <v>197.19636169074371</v>
      </c>
      <c r="R15" s="26">
        <f t="shared" si="2"/>
        <v>25.635527019796683</v>
      </c>
      <c r="S15" s="26">
        <f t="shared" si="3"/>
        <v>118.07832145063533</v>
      </c>
      <c r="T15" s="27">
        <f aca="true" t="shared" si="5" ref="T15:Y28">J15/$S15*100</f>
        <v>3.345237255639144</v>
      </c>
      <c r="U15" s="27">
        <f t="shared" si="5"/>
        <v>2.3797763767964546</v>
      </c>
      <c r="V15" s="27">
        <f t="shared" si="5"/>
        <v>0.33875820310269816</v>
      </c>
      <c r="W15" s="27">
        <f t="shared" si="5"/>
        <v>3.8364366501380567</v>
      </c>
      <c r="X15" s="27">
        <f t="shared" si="5"/>
        <v>1.6429772850480857</v>
      </c>
      <c r="Y15" s="27">
        <f t="shared" si="5"/>
        <v>11.54318577072444</v>
      </c>
      <c r="Z15" s="28">
        <f t="shared" si="1"/>
        <v>18.433809331764046</v>
      </c>
      <c r="AA15" s="29">
        <f t="shared" si="4"/>
        <v>15.61151031391534</v>
      </c>
      <c r="AB15" s="29"/>
      <c r="AC15" s="29"/>
      <c r="AD15" s="29"/>
      <c r="AE15" s="29"/>
      <c r="AF15" s="29"/>
      <c r="AG15" s="29"/>
      <c r="AH15" s="29"/>
      <c r="AI15" s="29"/>
      <c r="AJ15">
        <v>22.3093</v>
      </c>
      <c r="AK15" t="s">
        <v>55</v>
      </c>
      <c r="AL15">
        <v>2.6775</v>
      </c>
      <c r="AO15" t="e">
        <f aca="true" t="shared" si="6" ref="AO15:AO23">AJ15-AK15+AL15+AM15+AN15</f>
        <v>#VALUE!</v>
      </c>
      <c r="AP15">
        <v>28.86</v>
      </c>
      <c r="AQ15" t="e">
        <f aca="true" t="shared" si="7" ref="AQ15:AQ23">AP15-AO15</f>
        <v>#VALUE!</v>
      </c>
      <c r="AW15">
        <v>10.9005</v>
      </c>
      <c r="AY15">
        <v>1842.8</v>
      </c>
    </row>
    <row r="16" spans="1:51" ht="12.75">
      <c r="A16" s="3">
        <v>1986</v>
      </c>
      <c r="B16" s="2">
        <v>29</v>
      </c>
      <c r="C16" s="18">
        <v>34.54</v>
      </c>
      <c r="D16" s="16">
        <v>24</v>
      </c>
      <c r="E16" s="15">
        <v>28.24</v>
      </c>
      <c r="F16" s="15">
        <v>132.2</v>
      </c>
      <c r="G16" s="13">
        <v>105.8</v>
      </c>
      <c r="H16" s="19">
        <v>17.35</v>
      </c>
      <c r="I16" s="19">
        <f aca="true" t="shared" si="8" ref="I16:I25">SUM(J16:N16)</f>
        <v>17.340000000000003</v>
      </c>
      <c r="J16" s="19">
        <v>4.15</v>
      </c>
      <c r="K16" s="19">
        <v>3.08</v>
      </c>
      <c r="L16" s="19">
        <v>1.14</v>
      </c>
      <c r="M16" s="19">
        <v>6.46</v>
      </c>
      <c r="N16" s="19">
        <v>2.51</v>
      </c>
      <c r="O16" s="4">
        <f aca="true" t="shared" si="9" ref="O16:O28">SUM(J16:N16)</f>
        <v>17.340000000000003</v>
      </c>
      <c r="P16">
        <v>183</v>
      </c>
      <c r="Q16" s="21">
        <f t="shared" si="0"/>
        <v>213.54735152487962</v>
      </c>
      <c r="R16" s="26">
        <f t="shared" si="2"/>
        <v>27.76115569823435</v>
      </c>
      <c r="S16" s="26">
        <f t="shared" si="3"/>
        <v>124.41845136222767</v>
      </c>
      <c r="T16" s="27">
        <f t="shared" si="5"/>
        <v>3.3355181281897095</v>
      </c>
      <c r="U16" s="27">
        <f t="shared" si="5"/>
        <v>2.4755170686323624</v>
      </c>
      <c r="V16" s="27">
        <f t="shared" si="5"/>
        <v>0.9162628111171731</v>
      </c>
      <c r="W16" s="27">
        <f t="shared" si="5"/>
        <v>5.192155929663981</v>
      </c>
      <c r="X16" s="27">
        <f t="shared" si="5"/>
        <v>2.017385663073776</v>
      </c>
      <c r="Y16" s="27">
        <f t="shared" si="5"/>
        <v>13.936839600677004</v>
      </c>
      <c r="Z16" s="28">
        <f t="shared" si="1"/>
        <v>23.758230108889787</v>
      </c>
      <c r="AA16" s="29">
        <f t="shared" si="4"/>
        <v>19.095423426964928</v>
      </c>
      <c r="AB16" s="29"/>
      <c r="AC16" s="29"/>
      <c r="AD16" s="29"/>
      <c r="AE16" s="29"/>
      <c r="AF16" s="29"/>
      <c r="AG16" s="29"/>
      <c r="AH16" s="29"/>
      <c r="AI16" s="29"/>
      <c r="AJ16">
        <v>25.8405</v>
      </c>
      <c r="AK16" t="s">
        <v>55</v>
      </c>
      <c r="AL16">
        <v>3.0304</v>
      </c>
      <c r="AO16" t="e">
        <f t="shared" si="6"/>
        <v>#VALUE!</v>
      </c>
      <c r="AP16">
        <v>33.6</v>
      </c>
      <c r="AQ16" t="e">
        <f t="shared" si="7"/>
        <v>#VALUE!</v>
      </c>
      <c r="AW16">
        <v>14.049</v>
      </c>
      <c r="AY16">
        <v>1995.6</v>
      </c>
    </row>
    <row r="17" spans="1:51" ht="12.75">
      <c r="A17" s="3">
        <v>1987</v>
      </c>
      <c r="B17" s="2">
        <v>29</v>
      </c>
      <c r="C17" s="18">
        <v>39.63</v>
      </c>
      <c r="D17" s="16">
        <v>25</v>
      </c>
      <c r="E17" s="15">
        <v>33.38</v>
      </c>
      <c r="F17" s="15">
        <v>142.8</v>
      </c>
      <c r="G17" s="13">
        <v>113.5</v>
      </c>
      <c r="H17" s="19">
        <v>19.37</v>
      </c>
      <c r="I17" s="19">
        <f t="shared" si="8"/>
        <v>19.380000000000003</v>
      </c>
      <c r="J17" s="19">
        <v>3.57</v>
      </c>
      <c r="K17" s="19">
        <v>6.4</v>
      </c>
      <c r="L17" s="19">
        <v>0.41</v>
      </c>
      <c r="M17" s="19">
        <v>6.57</v>
      </c>
      <c r="N17" s="19">
        <v>2.43</v>
      </c>
      <c r="O17" s="4">
        <f t="shared" si="9"/>
        <v>19.380000000000003</v>
      </c>
      <c r="P17">
        <v>190.8</v>
      </c>
      <c r="Q17" s="21">
        <f t="shared" si="0"/>
        <v>230.4868913857678</v>
      </c>
      <c r="R17" s="26">
        <f t="shared" si="2"/>
        <v>29.963295880149815</v>
      </c>
      <c r="S17" s="26">
        <f t="shared" si="3"/>
        <v>132.26181845453863</v>
      </c>
      <c r="T17" s="27">
        <f t="shared" si="5"/>
        <v>2.6991916803465767</v>
      </c>
      <c r="U17" s="27">
        <f t="shared" si="5"/>
        <v>4.838887045999465</v>
      </c>
      <c r="V17" s="27">
        <f t="shared" si="5"/>
        <v>0.3099912013843408</v>
      </c>
      <c r="W17" s="27">
        <f t="shared" si="5"/>
        <v>4.967419983158827</v>
      </c>
      <c r="X17" s="27">
        <f t="shared" si="5"/>
        <v>1.8372649252779223</v>
      </c>
      <c r="Y17" s="27">
        <f t="shared" si="5"/>
        <v>14.652754836167134</v>
      </c>
      <c r="Z17" s="28">
        <f t="shared" si="1"/>
        <v>26.5674814333177</v>
      </c>
      <c r="AA17" s="29">
        <f t="shared" si="4"/>
        <v>20.087037773830048</v>
      </c>
      <c r="AB17" s="29"/>
      <c r="AC17" s="29"/>
      <c r="AD17" s="29"/>
      <c r="AE17" s="29"/>
      <c r="AF17" s="29"/>
      <c r="AG17" s="29"/>
      <c r="AH17" s="29"/>
      <c r="AI17" s="29"/>
      <c r="AJ17">
        <v>28.5624</v>
      </c>
      <c r="AK17" t="s">
        <v>55</v>
      </c>
      <c r="AL17">
        <v>3.5317</v>
      </c>
      <c r="AO17" t="e">
        <f t="shared" si="6"/>
        <v>#VALUE!</v>
      </c>
      <c r="AP17">
        <v>37.99</v>
      </c>
      <c r="AQ17" t="e">
        <f t="shared" si="7"/>
        <v>#VALUE!</v>
      </c>
      <c r="AW17">
        <v>15.7102</v>
      </c>
      <c r="AY17">
        <v>2153.9</v>
      </c>
    </row>
    <row r="18" spans="1:51" ht="12.75">
      <c r="A18" s="3">
        <v>1988</v>
      </c>
      <c r="B18" s="2">
        <v>29</v>
      </c>
      <c r="C18" s="18">
        <v>50.29</v>
      </c>
      <c r="D18" s="16">
        <v>27</v>
      </c>
      <c r="E18" s="15">
        <v>44</v>
      </c>
      <c r="F18" s="15">
        <v>167.8</v>
      </c>
      <c r="G18" s="13">
        <v>132.9</v>
      </c>
      <c r="H18" s="19">
        <v>18.79</v>
      </c>
      <c r="I18" s="19">
        <f t="shared" si="8"/>
        <v>18.8</v>
      </c>
      <c r="J18" s="19">
        <v>2.66</v>
      </c>
      <c r="K18" s="19">
        <v>5.27</v>
      </c>
      <c r="L18" s="19">
        <v>0.13</v>
      </c>
      <c r="M18" s="19">
        <v>7.52</v>
      </c>
      <c r="N18" s="19">
        <v>3.22</v>
      </c>
      <c r="O18" s="4">
        <f t="shared" si="9"/>
        <v>18.8</v>
      </c>
      <c r="P18">
        <v>197.4</v>
      </c>
      <c r="Q18" s="21">
        <f t="shared" si="0"/>
        <v>258.4483681112894</v>
      </c>
      <c r="R18" s="26">
        <f t="shared" si="2"/>
        <v>33.59828785446763</v>
      </c>
      <c r="S18" s="26">
        <f t="shared" si="3"/>
        <v>149.6802462608607</v>
      </c>
      <c r="T18" s="27">
        <f t="shared" si="5"/>
        <v>1.7771216085282142</v>
      </c>
      <c r="U18" s="27">
        <f t="shared" si="5"/>
        <v>3.5208386755427394</v>
      </c>
      <c r="V18" s="27">
        <f t="shared" si="5"/>
        <v>0.08685180793558941</v>
      </c>
      <c r="W18" s="27">
        <f t="shared" si="5"/>
        <v>5.02404304365871</v>
      </c>
      <c r="X18" s="27">
        <f t="shared" si="5"/>
        <v>2.1512524734815224</v>
      </c>
      <c r="Y18" s="27">
        <f t="shared" si="5"/>
        <v>12.560107609146778</v>
      </c>
      <c r="Z18" s="28">
        <f t="shared" si="1"/>
        <v>35.86006271656557</v>
      </c>
      <c r="AA18" s="29">
        <f t="shared" si="4"/>
        <v>23.95777907397957</v>
      </c>
      <c r="AB18" s="29"/>
      <c r="AC18" s="29"/>
      <c r="AD18" s="29"/>
      <c r="AE18" s="29"/>
      <c r="AF18" s="29"/>
      <c r="AG18" s="29"/>
      <c r="AH18" s="29"/>
      <c r="AI18" s="29"/>
      <c r="AJ18">
        <v>37.2052</v>
      </c>
      <c r="AK18" t="s">
        <v>55</v>
      </c>
      <c r="AL18">
        <v>4.2663</v>
      </c>
      <c r="AO18" t="e">
        <f t="shared" si="6"/>
        <v>#VALUE!</v>
      </c>
      <c r="AP18">
        <v>48.09</v>
      </c>
      <c r="AQ18" t="e">
        <f t="shared" si="7"/>
        <v>#VALUE!</v>
      </c>
      <c r="AW18">
        <v>21.2052</v>
      </c>
      <c r="AY18">
        <v>2415.2</v>
      </c>
    </row>
    <row r="19" spans="1:51" ht="12.75">
      <c r="A19" s="3">
        <v>1989</v>
      </c>
      <c r="B19" s="2">
        <v>29</v>
      </c>
      <c r="C19" s="18">
        <v>59.21</v>
      </c>
      <c r="D19" s="17">
        <v>28</v>
      </c>
      <c r="E19" s="15">
        <v>58.53</v>
      </c>
      <c r="F19" s="15">
        <v>197.6</v>
      </c>
      <c r="G19" s="13">
        <v>155.8</v>
      </c>
      <c r="H19" s="19">
        <v>17.58</v>
      </c>
      <c r="I19" s="19">
        <f t="shared" si="8"/>
        <v>17.590000000000003</v>
      </c>
      <c r="J19" s="19">
        <v>2.23</v>
      </c>
      <c r="K19" s="19">
        <v>4.02</v>
      </c>
      <c r="L19" s="19">
        <v>0.16</v>
      </c>
      <c r="M19" s="19">
        <v>7.94</v>
      </c>
      <c r="N19" s="19">
        <v>3.24</v>
      </c>
      <c r="O19" s="4">
        <f t="shared" si="9"/>
        <v>17.590000000000003</v>
      </c>
      <c r="P19">
        <v>203.5</v>
      </c>
      <c r="Q19" s="21">
        <f t="shared" si="0"/>
        <v>278.4697699304441</v>
      </c>
      <c r="R19" s="26">
        <f t="shared" si="2"/>
        <v>36.201070090957735</v>
      </c>
      <c r="S19" s="26">
        <f t="shared" si="3"/>
        <v>163.55870103074497</v>
      </c>
      <c r="T19" s="27">
        <f t="shared" si="5"/>
        <v>1.363424865780033</v>
      </c>
      <c r="U19" s="27">
        <f t="shared" si="5"/>
        <v>2.457833166114678</v>
      </c>
      <c r="V19" s="27">
        <f t="shared" si="5"/>
        <v>0.09782420561650462</v>
      </c>
      <c r="W19" s="27">
        <f t="shared" si="5"/>
        <v>4.8545262037190415</v>
      </c>
      <c r="X19" s="27">
        <f t="shared" si="5"/>
        <v>1.9809401637342183</v>
      </c>
      <c r="Y19" s="27">
        <f t="shared" si="5"/>
        <v>10.754548604964477</v>
      </c>
      <c r="Z19" s="28">
        <f t="shared" si="1"/>
        <v>38.085039822001285</v>
      </c>
      <c r="AA19" s="29">
        <f t="shared" si="4"/>
        <v>23.285242290376374</v>
      </c>
      <c r="AB19" s="29"/>
      <c r="AC19" s="29"/>
      <c r="AD19" s="29"/>
      <c r="AE19" s="29"/>
      <c r="AF19" s="29"/>
      <c r="AG19" s="29"/>
      <c r="AH19" s="29"/>
      <c r="AI19" s="29"/>
      <c r="AJ19">
        <v>44.1904</v>
      </c>
      <c r="AK19" t="s">
        <v>55</v>
      </c>
      <c r="AL19">
        <v>5.3836</v>
      </c>
      <c r="AO19" t="e">
        <f t="shared" si="6"/>
        <v>#VALUE!</v>
      </c>
      <c r="AP19">
        <v>55.76</v>
      </c>
      <c r="AQ19" t="e">
        <f t="shared" si="7"/>
        <v>#VALUE!</v>
      </c>
      <c r="AW19">
        <v>22.5209</v>
      </c>
      <c r="AY19">
        <v>2602.3</v>
      </c>
    </row>
    <row r="20" spans="1:51" ht="12.75">
      <c r="A20" s="3">
        <v>1990</v>
      </c>
      <c r="B20" s="2">
        <v>29</v>
      </c>
      <c r="C20" s="18">
        <v>64.84</v>
      </c>
      <c r="D20" s="16">
        <v>29</v>
      </c>
      <c r="E20" s="15">
        <v>64.75</v>
      </c>
      <c r="F20" s="15">
        <v>205.9</v>
      </c>
      <c r="G20" s="13">
        <v>166.9</v>
      </c>
      <c r="H20" s="19">
        <v>21.96</v>
      </c>
      <c r="I20" s="19">
        <f t="shared" si="8"/>
        <v>21.96</v>
      </c>
      <c r="J20" s="19">
        <v>4.1</v>
      </c>
      <c r="K20" s="19">
        <v>5.25</v>
      </c>
      <c r="L20" s="19">
        <v>0.47</v>
      </c>
      <c r="M20" s="19">
        <v>8.86</v>
      </c>
      <c r="N20" s="19">
        <v>3.28</v>
      </c>
      <c r="O20" s="4">
        <f t="shared" si="9"/>
        <v>21.96</v>
      </c>
      <c r="P20">
        <v>211.1</v>
      </c>
      <c r="Q20" s="21">
        <f t="shared" si="0"/>
        <v>288.6998394863563</v>
      </c>
      <c r="R20" s="26">
        <f t="shared" si="2"/>
        <v>37.530979133226325</v>
      </c>
      <c r="S20" s="26">
        <f t="shared" si="3"/>
        <v>172.7639446064888</v>
      </c>
      <c r="T20" s="27">
        <f t="shared" si="5"/>
        <v>2.373180358516779</v>
      </c>
      <c r="U20" s="27">
        <f t="shared" si="5"/>
        <v>3.038828507856851</v>
      </c>
      <c r="V20" s="27">
        <f t="shared" si="5"/>
        <v>0.27204750451289905</v>
      </c>
      <c r="W20" s="27">
        <f t="shared" si="5"/>
        <v>5.12838487230699</v>
      </c>
      <c r="X20" s="27">
        <f t="shared" si="5"/>
        <v>1.898544286813423</v>
      </c>
      <c r="Y20" s="27">
        <f t="shared" si="5"/>
        <v>12.710985530006944</v>
      </c>
      <c r="Z20" s="28">
        <f t="shared" si="1"/>
        <v>39.98515707948214</v>
      </c>
      <c r="AA20" s="29">
        <f t="shared" si="4"/>
        <v>23.14438766176467</v>
      </c>
      <c r="AB20" s="29"/>
      <c r="AC20" s="29"/>
      <c r="AD20" s="29"/>
      <c r="AE20" s="29"/>
      <c r="AF20" s="29"/>
      <c r="AG20" s="29"/>
      <c r="AH20" s="29"/>
      <c r="AI20" s="29"/>
      <c r="AJ20">
        <v>47.3371</v>
      </c>
      <c r="AK20" t="s">
        <v>55</v>
      </c>
      <c r="AL20">
        <v>5.913</v>
      </c>
      <c r="AO20" t="e">
        <f t="shared" si="6"/>
        <v>#VALUE!</v>
      </c>
      <c r="AP20">
        <v>61.1</v>
      </c>
      <c r="AQ20" t="e">
        <f t="shared" si="7"/>
        <v>#VALUE!</v>
      </c>
      <c r="AW20">
        <v>23.6445</v>
      </c>
      <c r="AY20">
        <v>2697.9</v>
      </c>
    </row>
    <row r="21" spans="1:51" ht="12.75">
      <c r="A21" s="3">
        <v>1991</v>
      </c>
      <c r="B21" s="2">
        <v>29</v>
      </c>
      <c r="C21" s="18">
        <v>71.783</v>
      </c>
      <c r="D21" s="16">
        <v>29</v>
      </c>
      <c r="E21" s="15">
        <v>73.1</v>
      </c>
      <c r="F21" s="15">
        <v>217.7</v>
      </c>
      <c r="G21" s="13">
        <v>177.4</v>
      </c>
      <c r="H21" s="19">
        <v>28.81</v>
      </c>
      <c r="I21" s="19">
        <f t="shared" si="8"/>
        <v>28.150000000000002</v>
      </c>
      <c r="J21" s="19">
        <v>3.22</v>
      </c>
      <c r="K21" s="19">
        <v>8.09</v>
      </c>
      <c r="L21" s="19">
        <v>0.38</v>
      </c>
      <c r="M21" s="19">
        <v>11.27</v>
      </c>
      <c r="N21" s="19">
        <v>5.19</v>
      </c>
      <c r="O21" s="4">
        <f t="shared" si="9"/>
        <v>28.150000000000002</v>
      </c>
      <c r="P21">
        <v>219.2</v>
      </c>
      <c r="Q21" s="21">
        <f t="shared" si="0"/>
        <v>302.48261102193686</v>
      </c>
      <c r="R21" s="26">
        <f t="shared" si="2"/>
        <v>39.32273943285179</v>
      </c>
      <c r="S21" s="26">
        <f t="shared" si="3"/>
        <v>182.54831945922265</v>
      </c>
      <c r="T21" s="27">
        <f t="shared" si="5"/>
        <v>1.7639165397626566</v>
      </c>
      <c r="U21" s="27">
        <f t="shared" si="5"/>
        <v>4.4317033561117665</v>
      </c>
      <c r="V21" s="27">
        <f t="shared" si="5"/>
        <v>0.20816406369869858</v>
      </c>
      <c r="W21" s="27">
        <f t="shared" si="5"/>
        <v>6.173707889169297</v>
      </c>
      <c r="X21" s="27">
        <f t="shared" si="5"/>
        <v>2.8430828699901203</v>
      </c>
      <c r="Y21" s="27">
        <f t="shared" si="5"/>
        <v>15.42057471873254</v>
      </c>
      <c r="Z21" s="28">
        <f t="shared" si="1"/>
        <v>42.68499438952858</v>
      </c>
      <c r="AA21" s="29">
        <f t="shared" si="4"/>
        <v>23.382847081790576</v>
      </c>
      <c r="AB21" s="29"/>
      <c r="AC21" s="29"/>
      <c r="AD21" s="29"/>
      <c r="AE21" s="29"/>
      <c r="AF21" s="29"/>
      <c r="AG21" s="29"/>
      <c r="AH21" s="29"/>
      <c r="AI21" s="29"/>
      <c r="AJ21">
        <v>52.4855</v>
      </c>
      <c r="AK21" t="s">
        <v>55</v>
      </c>
      <c r="AL21">
        <v>6.3287</v>
      </c>
      <c r="AO21" t="e">
        <f t="shared" si="6"/>
        <v>#VALUE!</v>
      </c>
      <c r="AP21">
        <v>68.49</v>
      </c>
      <c r="AQ21" t="e">
        <f t="shared" si="7"/>
        <v>#VALUE!</v>
      </c>
      <c r="AW21">
        <v>25.241</v>
      </c>
      <c r="AY21">
        <v>2826.7</v>
      </c>
    </row>
    <row r="22" spans="1:51" ht="12.75">
      <c r="A22" s="3">
        <v>1992</v>
      </c>
      <c r="B22" s="2">
        <v>29</v>
      </c>
      <c r="C22" s="18">
        <v>83.14</v>
      </c>
      <c r="D22" s="16">
        <v>30</v>
      </c>
      <c r="E22" s="15">
        <v>89.26</v>
      </c>
      <c r="F22" s="15">
        <v>233.8</v>
      </c>
      <c r="G22" s="13">
        <v>192.1</v>
      </c>
      <c r="H22" s="19">
        <v>38.09</v>
      </c>
      <c r="I22" s="19">
        <f t="shared" si="8"/>
        <v>38.1</v>
      </c>
      <c r="J22" s="19">
        <v>4.76</v>
      </c>
      <c r="K22" s="19">
        <v>11.12</v>
      </c>
      <c r="L22" s="19">
        <v>0.47</v>
      </c>
      <c r="M22" s="19">
        <v>17.71</v>
      </c>
      <c r="N22" s="19">
        <v>4.04</v>
      </c>
      <c r="O22" s="4">
        <f t="shared" si="9"/>
        <v>38.1</v>
      </c>
      <c r="P22">
        <v>225.9</v>
      </c>
      <c r="Q22" s="21">
        <f t="shared" si="0"/>
        <v>328.4109149277689</v>
      </c>
      <c r="R22" s="26">
        <f t="shared" si="2"/>
        <v>42.69341894060996</v>
      </c>
      <c r="S22" s="26">
        <f t="shared" si="3"/>
        <v>194.73727347920894</v>
      </c>
      <c r="T22" s="27">
        <f t="shared" si="5"/>
        <v>2.44431890975828</v>
      </c>
      <c r="U22" s="27">
        <f t="shared" si="5"/>
        <v>5.710257621115981</v>
      </c>
      <c r="V22" s="27">
        <f t="shared" si="5"/>
        <v>0.24135081671983016</v>
      </c>
      <c r="W22" s="27">
        <f t="shared" si="5"/>
        <v>9.094304178953601</v>
      </c>
      <c r="X22" s="27">
        <f t="shared" si="5"/>
        <v>2.07458999903854</v>
      </c>
      <c r="Y22" s="27">
        <f t="shared" si="5"/>
        <v>19.564821525586236</v>
      </c>
      <c r="Z22" s="28">
        <f t="shared" si="1"/>
        <v>47.68320244062366</v>
      </c>
      <c r="AA22" s="29">
        <f t="shared" si="4"/>
        <v>24.485914580556425</v>
      </c>
      <c r="AB22" s="29"/>
      <c r="AC22" s="29"/>
      <c r="AD22" s="29"/>
      <c r="AE22" s="29"/>
      <c r="AF22" s="29"/>
      <c r="AG22" s="29"/>
      <c r="AH22" s="29"/>
      <c r="AI22" s="29"/>
      <c r="AJ22">
        <v>60.3753</v>
      </c>
      <c r="AK22" t="s">
        <v>55</v>
      </c>
      <c r="AL22">
        <v>6.8308</v>
      </c>
      <c r="AO22" t="e">
        <f t="shared" si="6"/>
        <v>#VALUE!</v>
      </c>
      <c r="AP22">
        <v>78.62</v>
      </c>
      <c r="AQ22" t="e">
        <f t="shared" si="7"/>
        <v>#VALUE!</v>
      </c>
      <c r="AW22">
        <v>28.1966</v>
      </c>
      <c r="AY22">
        <v>3069</v>
      </c>
    </row>
    <row r="23" spans="1:51" ht="12.75">
      <c r="A23" s="3">
        <v>1993</v>
      </c>
      <c r="B23" s="2">
        <v>29</v>
      </c>
      <c r="C23" s="18">
        <v>103.82</v>
      </c>
      <c r="D23" s="16">
        <v>32</v>
      </c>
      <c r="E23" s="15">
        <v>121.49</v>
      </c>
      <c r="F23" s="15">
        <v>263.7</v>
      </c>
      <c r="G23" s="13">
        <v>219.6</v>
      </c>
      <c r="H23" s="19">
        <v>52.67</v>
      </c>
      <c r="I23" s="19">
        <f t="shared" si="8"/>
        <v>52.660000000000004</v>
      </c>
      <c r="J23" s="19">
        <v>7.85</v>
      </c>
      <c r="K23" s="19">
        <v>16.08</v>
      </c>
      <c r="L23" s="19">
        <v>1.19</v>
      </c>
      <c r="M23" s="19">
        <v>21.26</v>
      </c>
      <c r="N23" s="19">
        <v>6.28</v>
      </c>
      <c r="O23" s="4">
        <f t="shared" si="9"/>
        <v>52.660000000000004</v>
      </c>
      <c r="P23">
        <v>229.4</v>
      </c>
      <c r="Q23" s="21">
        <f t="shared" si="0"/>
        <v>361.7442482611022</v>
      </c>
      <c r="R23" s="26">
        <f t="shared" si="2"/>
        <v>47.02675227394329</v>
      </c>
      <c r="S23" s="26">
        <f t="shared" si="3"/>
        <v>220.7679564925534</v>
      </c>
      <c r="T23" s="27">
        <f t="shared" si="5"/>
        <v>3.555769652768781</v>
      </c>
      <c r="U23" s="27">
        <f t="shared" si="5"/>
        <v>7.28366573458879</v>
      </c>
      <c r="V23" s="27">
        <f t="shared" si="5"/>
        <v>0.5390275015025285</v>
      </c>
      <c r="W23" s="27">
        <f t="shared" si="5"/>
        <v>9.63002074112921</v>
      </c>
      <c r="X23" s="27">
        <f t="shared" si="5"/>
        <v>2.8446157222150252</v>
      </c>
      <c r="Y23" s="27">
        <f t="shared" si="5"/>
        <v>23.853099352204335</v>
      </c>
      <c r="Z23" s="21">
        <v>61.64</v>
      </c>
      <c r="AA23" s="29">
        <f t="shared" si="4"/>
        <v>27.920718649257033</v>
      </c>
      <c r="AB23" s="29">
        <v>15.28</v>
      </c>
      <c r="AC23" s="29">
        <f aca="true" t="shared" si="10" ref="AC23:AC28">AB23/$S23*100</f>
        <v>6.921294305007258</v>
      </c>
      <c r="AD23" s="29">
        <f aca="true" t="shared" si="11" ref="AD23:AD28">AA23-AC23</f>
        <v>20.999424344249775</v>
      </c>
      <c r="AE23" s="29"/>
      <c r="AF23" s="29"/>
      <c r="AG23" s="29"/>
      <c r="AH23" s="29"/>
      <c r="AI23" s="29"/>
      <c r="AO23">
        <f t="shared" si="6"/>
        <v>0</v>
      </c>
      <c r="AQ23">
        <f t="shared" si="7"/>
        <v>0</v>
      </c>
      <c r="AW23">
        <v>36.4497</v>
      </c>
      <c r="AY23">
        <v>3380.5</v>
      </c>
    </row>
    <row r="24" spans="1:51" ht="12.75">
      <c r="A24" s="3">
        <v>1994</v>
      </c>
      <c r="B24" s="2">
        <v>29</v>
      </c>
      <c r="C24" s="18">
        <v>133.97</v>
      </c>
      <c r="D24" s="16">
        <v>32</v>
      </c>
      <c r="E24" s="15">
        <v>149.71</v>
      </c>
      <c r="F24" s="15">
        <v>318.1</v>
      </c>
      <c r="G24" s="13">
        <v>270.3</v>
      </c>
      <c r="H24" s="19">
        <v>60.98</v>
      </c>
      <c r="I24" s="19">
        <f t="shared" si="8"/>
        <v>60.980000000000004</v>
      </c>
      <c r="J24" s="19">
        <v>5.04</v>
      </c>
      <c r="K24" s="19">
        <v>24.4</v>
      </c>
      <c r="L24" s="19">
        <v>2.68</v>
      </c>
      <c r="M24" s="19">
        <v>20.52</v>
      </c>
      <c r="N24" s="19">
        <v>8.34</v>
      </c>
      <c r="O24" s="4">
        <f t="shared" si="9"/>
        <v>60.980000000000004</v>
      </c>
      <c r="P24">
        <v>232.7</v>
      </c>
      <c r="Q24" s="21">
        <f t="shared" si="0"/>
        <v>391.4071696094168</v>
      </c>
      <c r="R24" s="26">
        <f t="shared" si="2"/>
        <v>50.88293204922419</v>
      </c>
      <c r="S24" s="26">
        <f t="shared" si="3"/>
        <v>263.29064502493156</v>
      </c>
      <c r="T24" s="27">
        <f t="shared" si="5"/>
        <v>1.9142343623803084</v>
      </c>
      <c r="U24" s="27">
        <f t="shared" si="5"/>
        <v>9.267325087714191</v>
      </c>
      <c r="V24" s="27">
        <f t="shared" si="5"/>
        <v>1.0178865260276244</v>
      </c>
      <c r="W24" s="27">
        <f t="shared" si="5"/>
        <v>7.793668475405541</v>
      </c>
      <c r="X24" s="27">
        <f t="shared" si="5"/>
        <v>3.1676020996531293</v>
      </c>
      <c r="Y24" s="27">
        <f t="shared" si="5"/>
        <v>23.160716551180798</v>
      </c>
      <c r="Z24" s="21">
        <v>69.12</v>
      </c>
      <c r="AA24" s="29">
        <f t="shared" si="4"/>
        <v>26.252356969787087</v>
      </c>
      <c r="AB24" s="29">
        <v>18.8</v>
      </c>
      <c r="AC24" s="29">
        <f t="shared" si="10"/>
        <v>7.140398018402738</v>
      </c>
      <c r="AD24" s="29">
        <f t="shared" si="11"/>
        <v>19.11195895138435</v>
      </c>
      <c r="AE24" s="29"/>
      <c r="AF24" s="29"/>
      <c r="AG24" s="29"/>
      <c r="AH24" s="29"/>
      <c r="AI24" s="29"/>
      <c r="AY24">
        <v>3657.7</v>
      </c>
    </row>
    <row r="25" spans="1:51" ht="12.75">
      <c r="A25" s="3">
        <v>1995</v>
      </c>
      <c r="B25" s="2">
        <v>29</v>
      </c>
      <c r="C25" s="18">
        <v>169.75</v>
      </c>
      <c r="D25" s="16">
        <v>33</v>
      </c>
      <c r="E25" s="15">
        <v>197.66</v>
      </c>
      <c r="F25" s="15">
        <v>366.1</v>
      </c>
      <c r="G25" s="13">
        <v>328.6</v>
      </c>
      <c r="H25" s="19">
        <v>70.12</v>
      </c>
      <c r="I25" s="19">
        <f t="shared" si="8"/>
        <v>70.13</v>
      </c>
      <c r="J25" s="19">
        <v>2.78</v>
      </c>
      <c r="K25" s="19">
        <v>20.41</v>
      </c>
      <c r="L25" s="19">
        <v>2.83</v>
      </c>
      <c r="M25" s="19">
        <v>31</v>
      </c>
      <c r="N25" s="19">
        <v>13.11</v>
      </c>
      <c r="O25" s="4">
        <f t="shared" si="9"/>
        <v>70.13</v>
      </c>
      <c r="P25">
        <v>240.6</v>
      </c>
      <c r="Q25" s="21">
        <f t="shared" si="0"/>
        <v>426.63456393793473</v>
      </c>
      <c r="R25" s="26">
        <f t="shared" si="2"/>
        <v>55.46249331193152</v>
      </c>
      <c r="S25" s="26">
        <f t="shared" si="3"/>
        <v>306.0626918542843</v>
      </c>
      <c r="T25" s="27">
        <f t="shared" si="5"/>
        <v>0.9083106415739004</v>
      </c>
      <c r="U25" s="27">
        <f t="shared" si="5"/>
        <v>6.668568415296154</v>
      </c>
      <c r="V25" s="27">
        <f t="shared" si="5"/>
        <v>0.9246471639043664</v>
      </c>
      <c r="W25" s="27">
        <f t="shared" si="5"/>
        <v>10.128643844888819</v>
      </c>
      <c r="X25" s="27">
        <f t="shared" si="5"/>
        <v>4.283436155048142</v>
      </c>
      <c r="Y25" s="27">
        <f t="shared" si="5"/>
        <v>22.91360622071138</v>
      </c>
      <c r="Z25" s="21">
        <v>82.45</v>
      </c>
      <c r="AA25" s="29">
        <f t="shared" si="4"/>
        <v>26.938925322938168</v>
      </c>
      <c r="AB25" s="29">
        <v>23.63</v>
      </c>
      <c r="AC25" s="29">
        <f t="shared" si="10"/>
        <v>7.720640453378154</v>
      </c>
      <c r="AD25" s="29">
        <f t="shared" si="11"/>
        <v>19.218284869560016</v>
      </c>
      <c r="AE25" s="29"/>
      <c r="AF25" s="29"/>
      <c r="AG25" s="29"/>
      <c r="AH25" s="29"/>
      <c r="AI25" s="29"/>
      <c r="AY25">
        <v>3986.9</v>
      </c>
    </row>
    <row r="26" spans="1:51" ht="12.75">
      <c r="A26" s="3">
        <v>1996</v>
      </c>
      <c r="B26" s="2">
        <v>29</v>
      </c>
      <c r="C26" s="18">
        <v>193.62</v>
      </c>
      <c r="D26" s="16">
        <v>47.9</v>
      </c>
      <c r="E26" s="15">
        <v>201.62</v>
      </c>
      <c r="F26" s="13">
        <v>390.6</v>
      </c>
      <c r="G26" s="14">
        <v>350.9</v>
      </c>
      <c r="H26" s="19">
        <v>72.1</v>
      </c>
      <c r="I26" s="9">
        <v>60.25</v>
      </c>
      <c r="J26" s="9">
        <v>3.64</v>
      </c>
      <c r="K26" s="4">
        <v>21.99</v>
      </c>
      <c r="L26" s="4">
        <v>1.09</v>
      </c>
      <c r="M26">
        <v>24.41</v>
      </c>
      <c r="N26">
        <v>9.12</v>
      </c>
      <c r="O26" s="4">
        <f t="shared" si="9"/>
        <v>60.24999999999999</v>
      </c>
      <c r="P26">
        <v>245.4</v>
      </c>
      <c r="Q26" s="21">
        <f t="shared" si="0"/>
        <v>471.42857142857144</v>
      </c>
      <c r="R26" s="26">
        <f t="shared" si="2"/>
        <v>61.28571428571429</v>
      </c>
      <c r="S26" s="26">
        <f t="shared" si="3"/>
        <v>315.9300699300699</v>
      </c>
      <c r="T26" s="27">
        <f t="shared" si="5"/>
        <v>1.152153703129842</v>
      </c>
      <c r="U26" s="27">
        <f t="shared" si="5"/>
        <v>6.960401080171764</v>
      </c>
      <c r="V26" s="27">
        <f t="shared" si="5"/>
        <v>0.3450130594537164</v>
      </c>
      <c r="W26" s="27">
        <f t="shared" si="5"/>
        <v>7.726393377307539</v>
      </c>
      <c r="X26" s="27">
        <f t="shared" si="5"/>
        <v>2.8867147726769664</v>
      </c>
      <c r="Y26" s="27">
        <f t="shared" si="5"/>
        <v>19.070675992739826</v>
      </c>
      <c r="Z26" s="21">
        <v>96.86</v>
      </c>
      <c r="AA26" s="29">
        <f t="shared" si="4"/>
        <v>30.65868342998805</v>
      </c>
      <c r="AB26" s="29">
        <v>28.46</v>
      </c>
      <c r="AC26" s="29">
        <f t="shared" si="10"/>
        <v>9.008322634910797</v>
      </c>
      <c r="AD26" s="29">
        <f t="shared" si="11"/>
        <v>21.65036079507725</v>
      </c>
      <c r="AE26" s="29"/>
      <c r="AF26" s="29"/>
      <c r="AG26" s="29"/>
      <c r="AH26" s="29"/>
      <c r="AI26" s="29"/>
      <c r="AY26">
        <v>4405.5</v>
      </c>
    </row>
    <row r="27" spans="1:51" ht="12.75">
      <c r="A27" s="3">
        <v>1997</v>
      </c>
      <c r="B27" s="2">
        <v>29</v>
      </c>
      <c r="C27" s="18">
        <v>210.92</v>
      </c>
      <c r="D27" s="16">
        <v>49.2</v>
      </c>
      <c r="E27" s="15">
        <v>221.07</v>
      </c>
      <c r="F27" s="9">
        <v>399.2</v>
      </c>
      <c r="G27" s="18">
        <v>364.2</v>
      </c>
      <c r="H27" s="4">
        <v>88.1</v>
      </c>
      <c r="I27" s="20">
        <v>88.08</v>
      </c>
      <c r="J27" s="20">
        <v>4.04</v>
      </c>
      <c r="K27" s="20">
        <v>27.75</v>
      </c>
      <c r="L27" s="20">
        <v>1.48</v>
      </c>
      <c r="M27" s="20">
        <v>41.92</v>
      </c>
      <c r="N27" s="20">
        <v>12.89</v>
      </c>
      <c r="O27" s="4">
        <f t="shared" si="9"/>
        <v>88.08</v>
      </c>
      <c r="P27">
        <v>256.8</v>
      </c>
      <c r="Q27" s="21">
        <f t="shared" si="0"/>
        <v>507.25521669341896</v>
      </c>
      <c r="R27" s="26">
        <f t="shared" si="2"/>
        <v>65.94317817014446</v>
      </c>
      <c r="S27" s="26">
        <f t="shared" si="3"/>
        <v>319.85112918851286</v>
      </c>
      <c r="T27" s="27">
        <f t="shared" si="5"/>
        <v>1.2630876152445651</v>
      </c>
      <c r="U27" s="27">
        <f t="shared" si="5"/>
        <v>8.675911218573436</v>
      </c>
      <c r="V27" s="27">
        <f t="shared" si="5"/>
        <v>0.4627152649905832</v>
      </c>
      <c r="W27" s="27">
        <f t="shared" si="5"/>
        <v>13.106097235408953</v>
      </c>
      <c r="X27" s="27">
        <f t="shared" si="5"/>
        <v>4.029999841708526</v>
      </c>
      <c r="Y27" s="27">
        <f t="shared" si="5"/>
        <v>27.537811175926063</v>
      </c>
      <c r="Z27" s="21">
        <v>103.91</v>
      </c>
      <c r="AA27" s="29">
        <f t="shared" si="4"/>
        <v>32.48698863862939</v>
      </c>
      <c r="AB27" s="29">
        <v>33.43</v>
      </c>
      <c r="AC27" s="29">
        <f t="shared" si="10"/>
        <v>10.451737370699458</v>
      </c>
      <c r="AD27" s="29">
        <f t="shared" si="11"/>
        <v>22.035251267929933</v>
      </c>
      <c r="AE27" s="29"/>
      <c r="AF27" s="29"/>
      <c r="AG27" s="29"/>
      <c r="AH27" s="29"/>
      <c r="AI27" s="29"/>
      <c r="AY27">
        <v>4740.3</v>
      </c>
    </row>
    <row r="28" spans="1:51" ht="12.75">
      <c r="A28" s="3">
        <v>1998</v>
      </c>
      <c r="B28" s="2">
        <v>29</v>
      </c>
      <c r="C28" s="3">
        <v>227.46</v>
      </c>
      <c r="D28" s="3">
        <v>45.87</v>
      </c>
      <c r="E28" s="3">
        <v>232.41</v>
      </c>
      <c r="F28" s="3">
        <v>389.2</v>
      </c>
      <c r="G28" s="3">
        <v>364.2</v>
      </c>
      <c r="H28" s="4">
        <v>108.65</v>
      </c>
      <c r="I28" s="4">
        <v>106.88</v>
      </c>
      <c r="J28">
        <v>6.04</v>
      </c>
      <c r="K28">
        <v>26.97</v>
      </c>
      <c r="L28">
        <v>2.83</v>
      </c>
      <c r="M28">
        <v>51.46</v>
      </c>
      <c r="N28">
        <v>19.58</v>
      </c>
      <c r="O28" s="4">
        <f t="shared" si="9"/>
        <v>106.88</v>
      </c>
      <c r="P28">
        <v>254.8</v>
      </c>
      <c r="Q28" s="21">
        <f t="shared" si="0"/>
        <v>550.3691813804173</v>
      </c>
      <c r="R28" s="26">
        <f t="shared" si="2"/>
        <v>71.54799357945426</v>
      </c>
      <c r="S28" s="26">
        <f t="shared" si="3"/>
        <v>317.9124789116623</v>
      </c>
      <c r="T28" s="27">
        <f t="shared" si="5"/>
        <v>1.89989396474063</v>
      </c>
      <c r="U28" s="27">
        <f t="shared" si="5"/>
        <v>8.483466925340197</v>
      </c>
      <c r="V28" s="27">
        <f t="shared" si="5"/>
        <v>0.8901821059960238</v>
      </c>
      <c r="W28" s="27">
        <f t="shared" si="5"/>
        <v>16.186844938005436</v>
      </c>
      <c r="X28" s="27">
        <f t="shared" si="5"/>
        <v>6.158927786361181</v>
      </c>
      <c r="Y28" s="27">
        <f t="shared" si="5"/>
        <v>33.61931572044347</v>
      </c>
      <c r="Z28" s="21">
        <v>127.51</v>
      </c>
      <c r="AA28" s="29">
        <f t="shared" si="4"/>
        <v>40.10852308676784</v>
      </c>
      <c r="AB28" s="29">
        <v>37.46</v>
      </c>
      <c r="AC28" s="29">
        <f t="shared" si="10"/>
        <v>11.783117205162915</v>
      </c>
      <c r="AD28" s="29">
        <f t="shared" si="11"/>
        <v>28.325405881604922</v>
      </c>
      <c r="AE28" s="29"/>
      <c r="AF28" s="29"/>
      <c r="AG28" s="29"/>
      <c r="AH28" s="29"/>
      <c r="AI28" s="29"/>
      <c r="AY28">
        <v>5143.2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49" ht="12.75">
      <c r="A30" s="3" t="s">
        <v>22</v>
      </c>
      <c r="B30" s="6" t="s">
        <v>23</v>
      </c>
      <c r="C30" s="3"/>
      <c r="D30" s="3"/>
      <c r="E30" s="3"/>
      <c r="F30" s="3"/>
      <c r="G30" s="3"/>
      <c r="H30" s="4"/>
      <c r="I30" s="4"/>
      <c r="Z30">
        <f>Z23</f>
        <v>61.64</v>
      </c>
      <c r="AW30">
        <f>AW23</f>
        <v>36.4497</v>
      </c>
    </row>
    <row r="31" spans="1:9" ht="12.75">
      <c r="A31" s="3"/>
      <c r="B31" s="6" t="s">
        <v>24</v>
      </c>
      <c r="C31" s="3"/>
      <c r="D31" s="3"/>
      <c r="E31" s="3"/>
      <c r="F31" s="3"/>
      <c r="G31" s="7"/>
      <c r="H31" s="4"/>
      <c r="I31" s="4"/>
    </row>
    <row r="32" spans="1:49" ht="12.75">
      <c r="A32" s="3"/>
      <c r="B32" s="6" t="s">
        <v>25</v>
      </c>
      <c r="C32" s="3"/>
      <c r="D32" s="3"/>
      <c r="E32" s="3"/>
      <c r="F32" s="3"/>
      <c r="G32" s="3"/>
      <c r="Z32" t="s">
        <v>44</v>
      </c>
      <c r="AW32">
        <f>Z30/AW30</f>
        <v>1.691097594767584</v>
      </c>
    </row>
    <row r="33" spans="1:7" ht="12.75">
      <c r="A33" s="3"/>
      <c r="B33" s="3"/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</cp:lastModifiedBy>
  <dcterms:created xsi:type="dcterms:W3CDTF">2002-03-12T12:43:10Z</dcterms:created>
  <dcterms:modified xsi:type="dcterms:W3CDTF">2005-08-17T06:43:33Z</dcterms:modified>
  <cp:category/>
  <cp:version/>
  <cp:contentType/>
  <cp:contentStatus/>
</cp:coreProperties>
</file>