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375" windowHeight="4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EF</author>
  </authors>
  <commentList>
    <comment ref="C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5.p60</t>
        </r>
      </text>
    </comment>
    <comment ref="E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5.p129</t>
        </r>
      </text>
    </comment>
    <comment ref="G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5.p514</t>
        </r>
      </text>
    </comment>
    <comment ref="H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5.p327</t>
        </r>
      </text>
    </comment>
    <comment ref="I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5.p327</t>
        </r>
      </text>
    </comment>
    <comment ref="J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5.p190</t>
        </r>
      </text>
    </comment>
    <comment ref="R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5.p121</t>
        </r>
      </text>
    </comment>
    <comment ref="S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6.p72</t>
        </r>
      </text>
    </comment>
    <comment ref="AB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5.p67</t>
        </r>
      </text>
    </comment>
    <comment ref="AD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5.p64</t>
        </r>
      </text>
    </comment>
    <comment ref="L29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6.2001.p97</t>
        </r>
      </text>
    </comment>
    <comment ref="L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6.p101</t>
        </r>
      </text>
    </comment>
  </commentList>
</comments>
</file>

<file path=xl/sharedStrings.xml><?xml version="1.0" encoding="utf-8"?>
<sst xmlns="http://schemas.openxmlformats.org/spreadsheetml/2006/main" count="140" uniqueCount="70">
  <si>
    <t>The Economic Indicators of Hunan</t>
  </si>
  <si>
    <t xml:space="preserve">        ( Current Price)</t>
  </si>
  <si>
    <t xml:space="preserve">      General Price Indices</t>
  </si>
  <si>
    <t xml:space="preserve">Year </t>
  </si>
  <si>
    <t>G D P</t>
  </si>
  <si>
    <t>Industrial labor</t>
  </si>
  <si>
    <t>Industrial Output</t>
  </si>
  <si>
    <t>Retail Price</t>
  </si>
  <si>
    <t>Consumer Price</t>
  </si>
  <si>
    <t>TIFA</t>
  </si>
  <si>
    <t>TIFA--sa</t>
  </si>
  <si>
    <t>TIFA--dl</t>
  </si>
  <si>
    <t>TIFA--fi</t>
  </si>
  <si>
    <t>TIFA--srf</t>
  </si>
  <si>
    <t>TIFA--others</t>
  </si>
  <si>
    <t>(100 Mil)</t>
  </si>
  <si>
    <t>(10,000)</t>
  </si>
  <si>
    <t>(100Mil)</t>
  </si>
  <si>
    <t>(1978=100)</t>
  </si>
  <si>
    <t>(1985=100)</t>
  </si>
  <si>
    <t>(orginial)</t>
  </si>
  <si>
    <t>(Total)</t>
  </si>
  <si>
    <t>Sources:</t>
  </si>
  <si>
    <t>1. China regional economy a profile of 17 years of reform and opening-up, state statistical bureau, China. 1996</t>
  </si>
  <si>
    <t>2. China Statistical yearbook 1997</t>
  </si>
  <si>
    <t>3. China Statistical yearbook on Investment in Fixed Assets 1997</t>
  </si>
  <si>
    <t>CODE</t>
  </si>
  <si>
    <t>lab</t>
  </si>
  <si>
    <t>3.9 p.62 1993</t>
  </si>
  <si>
    <t>3.6 p.88 1999</t>
  </si>
  <si>
    <t>last yr =100</t>
  </si>
  <si>
    <t>2.7 p.52 1999</t>
  </si>
  <si>
    <t>1978=100</t>
  </si>
  <si>
    <t>calcu</t>
  </si>
  <si>
    <t>Real GDP</t>
  </si>
  <si>
    <t>Implicit price deflator=</t>
  </si>
  <si>
    <t>Real TIFA-sa</t>
  </si>
  <si>
    <t>Real TIFA--dl</t>
  </si>
  <si>
    <t>Real TIFA--fi</t>
  </si>
  <si>
    <t>Real TIFA--srf</t>
  </si>
  <si>
    <t>Real TIFA--others</t>
  </si>
  <si>
    <t>Real TIFA Sum</t>
  </si>
  <si>
    <t>curr GDP/real GDP</t>
  </si>
  <si>
    <t>2.10 p. 67 1999</t>
  </si>
  <si>
    <t>acc last yr =100</t>
  </si>
  <si>
    <t>ni-sub+tax</t>
  </si>
  <si>
    <t>GDP-NNP</t>
  </si>
  <si>
    <t>National Income</t>
  </si>
  <si>
    <t>Subside</t>
  </si>
  <si>
    <t>Industrial Tax</t>
  </si>
  <si>
    <t>Agr Tax</t>
  </si>
  <si>
    <t>Construction Tax</t>
  </si>
  <si>
    <t>NNP</t>
  </si>
  <si>
    <t>OLD GDP</t>
  </si>
  <si>
    <t>Dep</t>
  </si>
  <si>
    <t>.</t>
  </si>
  <si>
    <t>Investment</t>
  </si>
  <si>
    <t>Real Investment</t>
  </si>
  <si>
    <t>SYC 1999</t>
  </si>
  <si>
    <t>Depreciation</t>
  </si>
  <si>
    <t>Real Dep</t>
  </si>
  <si>
    <t>Deflate by GDP Implicit deflator</t>
  </si>
  <si>
    <t>Real NI</t>
  </si>
  <si>
    <t>Adjusted</t>
  </si>
  <si>
    <t>4. Comprehensive statistical data and materials on 50 years of new China</t>
  </si>
  <si>
    <t>5. China Statistical Yearbook 1999-2004</t>
  </si>
  <si>
    <t>Notes:</t>
  </si>
  <si>
    <t>Adjusted Industrial Labour = Staff and Workers from Mining &amp; Quarrying, Manufacturing, and Production and Supply of Electricity, Gas and Water</t>
  </si>
  <si>
    <t>Adjusted Industrial Output = Gross Output Value of all States-owned and Non-state-pwned aboveDesignated Size at current prices</t>
  </si>
  <si>
    <t>6. Hunan Statistical yearbook 1999-2004</t>
  </si>
</sst>
</file>

<file path=xl/styles.xml><?xml version="1.0" encoding="utf-8"?>
<styleSheet xmlns="http://schemas.openxmlformats.org/spreadsheetml/2006/main">
  <numFmts count="34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0.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"/>
    <numFmt numFmtId="189" formatCode="#,##0.0"/>
  </numFmts>
  <fonts count="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82" fontId="0" fillId="0" borderId="0" xfId="0" applyNumberFormat="1" applyAlignment="1">
      <alignment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center"/>
    </xf>
    <xf numFmtId="189" fontId="0" fillId="0" borderId="0" xfId="0" applyNumberFormat="1" applyFont="1" applyAlignment="1">
      <alignment horizontal="right"/>
    </xf>
    <xf numFmtId="182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 quotePrefix="1">
      <alignment horizontal="right"/>
    </xf>
    <xf numFmtId="4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43" fontId="0" fillId="2" borderId="0" xfId="0" applyNumberFormat="1" applyFill="1" applyAlignment="1">
      <alignment/>
    </xf>
    <xf numFmtId="43" fontId="0" fillId="3" borderId="0" xfId="15" applyFill="1" applyAlignment="1">
      <alignment/>
    </xf>
    <xf numFmtId="43" fontId="0" fillId="0" borderId="0" xfId="0" applyNumberFormat="1" applyAlignment="1">
      <alignment/>
    </xf>
    <xf numFmtId="2" fontId="0" fillId="4" borderId="0" xfId="0" applyNumberFormat="1" applyFill="1" applyAlignment="1">
      <alignment horizontal="righ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 quotePrefix="1">
      <alignment horizontal="right"/>
    </xf>
    <xf numFmtId="2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right"/>
    </xf>
    <xf numFmtId="189" fontId="0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/>
    </xf>
    <xf numFmtId="43" fontId="0" fillId="2" borderId="1" xfId="0" applyNumberFormat="1" applyFill="1" applyBorder="1" applyAlignment="1">
      <alignment/>
    </xf>
    <xf numFmtId="43" fontId="0" fillId="3" borderId="1" xfId="15" applyFill="1" applyBorder="1" applyAlignment="1">
      <alignment/>
    </xf>
    <xf numFmtId="43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4"/>
  <sheetViews>
    <sheetView tabSelected="1" zoomScale="75" zoomScaleNormal="75" workbookViewId="0" topLeftCell="A1">
      <pane xSplit="2" ySplit="7" topLeftCell="I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O37" sqref="O37"/>
    </sheetView>
  </sheetViews>
  <sheetFormatPr defaultColWidth="9.140625" defaultRowHeight="12.75"/>
  <cols>
    <col min="1" max="1" width="9.00390625" style="0" customWidth="1"/>
    <col min="2" max="2" width="6.421875" style="0" customWidth="1"/>
    <col min="4" max="5" width="14.421875" style="0" customWidth="1"/>
    <col min="6" max="7" width="17.140625" style="0" customWidth="1"/>
    <col min="8" max="8" width="11.421875" style="0" customWidth="1"/>
    <col min="9" max="9" width="15.28125" style="0" customWidth="1"/>
    <col min="10" max="10" width="10.00390625" style="0" customWidth="1"/>
    <col min="11" max="11" width="12.140625" style="0" customWidth="1"/>
    <col min="12" max="12" width="10.140625" style="0" customWidth="1"/>
    <col min="13" max="13" width="9.7109375" style="0" customWidth="1"/>
    <col min="14" max="14" width="9.00390625" style="0" customWidth="1"/>
    <col min="15" max="15" width="10.28125" style="0" customWidth="1"/>
    <col min="16" max="16" width="11.57421875" style="0" customWidth="1"/>
    <col min="17" max="17" width="11.00390625" style="0" customWidth="1"/>
    <col min="20" max="20" width="10.28125" style="0" customWidth="1"/>
    <col min="21" max="21" width="19.140625" style="0" bestFit="1" customWidth="1"/>
    <col min="22" max="23" width="11.7109375" style="0" bestFit="1" customWidth="1"/>
    <col min="24" max="24" width="11.140625" style="0" bestFit="1" customWidth="1"/>
    <col min="25" max="25" width="12.28125" style="0" bestFit="1" customWidth="1"/>
    <col min="26" max="26" width="15.421875" style="0" bestFit="1" customWidth="1"/>
    <col min="27" max="27" width="13.57421875" style="0" bestFit="1" customWidth="1"/>
  </cols>
  <sheetData>
    <row r="1" ht="12.75">
      <c r="H1" s="1" t="s">
        <v>0</v>
      </c>
    </row>
    <row r="2" spans="8:12" ht="12.75">
      <c r="H2" s="1" t="s">
        <v>1</v>
      </c>
      <c r="J2" s="1"/>
      <c r="K2" s="1"/>
      <c r="L2" s="1"/>
    </row>
    <row r="3" spans="1:18" ht="12.75">
      <c r="A3" s="1"/>
      <c r="B3" s="1"/>
      <c r="C3" s="1"/>
      <c r="D3" s="1"/>
      <c r="E3" s="1"/>
      <c r="F3" s="1"/>
      <c r="G3" s="1"/>
      <c r="H3" s="1"/>
      <c r="I3" s="1"/>
      <c r="L3" s="1"/>
      <c r="M3" s="1"/>
      <c r="R3" t="s">
        <v>28</v>
      </c>
    </row>
    <row r="4" spans="1:50" ht="12.75">
      <c r="A4" s="1"/>
      <c r="B4" s="1"/>
      <c r="C4" s="1"/>
      <c r="D4" s="1"/>
      <c r="E4" s="2" t="s">
        <v>63</v>
      </c>
      <c r="F4" s="1"/>
      <c r="G4" s="2" t="s">
        <v>63</v>
      </c>
      <c r="H4" s="7" t="s">
        <v>2</v>
      </c>
      <c r="I4" s="7"/>
      <c r="M4" s="1"/>
      <c r="N4" s="1"/>
      <c r="O4" s="1"/>
      <c r="R4" t="s">
        <v>29</v>
      </c>
      <c r="S4" t="s">
        <v>33</v>
      </c>
      <c r="AB4" t="s">
        <v>43</v>
      </c>
      <c r="AD4" t="s">
        <v>58</v>
      </c>
      <c r="AE4" t="s">
        <v>61</v>
      </c>
      <c r="AQ4" t="s">
        <v>45</v>
      </c>
      <c r="AS4" t="s">
        <v>46</v>
      </c>
      <c r="AX4" t="s">
        <v>31</v>
      </c>
    </row>
    <row r="5" spans="1:50" ht="12.75">
      <c r="A5" s="2" t="s">
        <v>3</v>
      </c>
      <c r="C5" s="2" t="s">
        <v>4</v>
      </c>
      <c r="D5" s="2" t="s">
        <v>5</v>
      </c>
      <c r="E5" s="2" t="s">
        <v>5</v>
      </c>
      <c r="F5" s="2" t="s">
        <v>6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  <c r="P5" s="1" t="s">
        <v>14</v>
      </c>
      <c r="R5" t="s">
        <v>27</v>
      </c>
      <c r="S5" t="s">
        <v>32</v>
      </c>
      <c r="T5" s="21" t="s">
        <v>34</v>
      </c>
      <c r="U5" s="21" t="s">
        <v>35</v>
      </c>
      <c r="V5" s="22" t="s">
        <v>36</v>
      </c>
      <c r="W5" s="23" t="s">
        <v>37</v>
      </c>
      <c r="X5" s="23" t="s">
        <v>38</v>
      </c>
      <c r="Y5" s="23" t="s">
        <v>39</v>
      </c>
      <c r="Z5" s="24" t="s">
        <v>40</v>
      </c>
      <c r="AA5" s="24" t="s">
        <v>41</v>
      </c>
      <c r="AB5" t="s">
        <v>56</v>
      </c>
      <c r="AC5" t="s">
        <v>57</v>
      </c>
      <c r="AD5" t="s">
        <v>59</v>
      </c>
      <c r="AE5" t="s">
        <v>60</v>
      </c>
      <c r="AF5" t="s">
        <v>62</v>
      </c>
      <c r="AL5" t="s">
        <v>47</v>
      </c>
      <c r="AM5" t="s">
        <v>48</v>
      </c>
      <c r="AN5" t="s">
        <v>49</v>
      </c>
      <c r="AO5" t="s">
        <v>50</v>
      </c>
      <c r="AP5" t="s">
        <v>51</v>
      </c>
      <c r="AQ5" t="s">
        <v>52</v>
      </c>
      <c r="AR5" t="s">
        <v>53</v>
      </c>
      <c r="AS5" t="s">
        <v>54</v>
      </c>
      <c r="AW5" t="s">
        <v>44</v>
      </c>
      <c r="AX5" t="s">
        <v>30</v>
      </c>
    </row>
    <row r="6" spans="1:27" ht="12.75">
      <c r="A6" s="2"/>
      <c r="C6" s="2" t="s">
        <v>15</v>
      </c>
      <c r="D6" s="11" t="s">
        <v>16</v>
      </c>
      <c r="E6" s="11" t="s">
        <v>16</v>
      </c>
      <c r="F6" s="10" t="s">
        <v>17</v>
      </c>
      <c r="G6" s="10" t="s">
        <v>17</v>
      </c>
      <c r="H6" s="10" t="s">
        <v>18</v>
      </c>
      <c r="I6" s="10" t="s">
        <v>19</v>
      </c>
      <c r="J6" s="2" t="s">
        <v>20</v>
      </c>
      <c r="K6" s="2" t="s">
        <v>21</v>
      </c>
      <c r="T6" s="21"/>
      <c r="U6" s="21" t="s">
        <v>42</v>
      </c>
      <c r="V6" s="22"/>
      <c r="W6" s="22"/>
      <c r="X6" s="22"/>
      <c r="Y6" s="22"/>
      <c r="Z6" s="22"/>
      <c r="AA6" s="22"/>
    </row>
    <row r="7" spans="1:27" ht="12.75">
      <c r="A7" s="2"/>
      <c r="B7" s="2" t="s">
        <v>26</v>
      </c>
      <c r="C7" s="2"/>
      <c r="D7" s="11"/>
      <c r="E7" s="11"/>
      <c r="F7" s="10"/>
      <c r="G7" s="10"/>
      <c r="H7" s="10"/>
      <c r="I7" s="2"/>
      <c r="J7" s="2"/>
      <c r="K7" s="2"/>
      <c r="L7" s="2"/>
      <c r="M7" s="2"/>
      <c r="N7" s="2"/>
      <c r="O7" s="2"/>
      <c r="P7" s="1"/>
      <c r="Q7" s="2"/>
      <c r="T7" s="21"/>
      <c r="U7" s="21"/>
      <c r="V7" s="22"/>
      <c r="W7" s="22"/>
      <c r="X7" s="22"/>
      <c r="Y7" s="22"/>
      <c r="Z7" s="22"/>
      <c r="AA7" s="22"/>
    </row>
    <row r="8" spans="1:44" ht="12.75">
      <c r="A8" s="12">
        <v>1978</v>
      </c>
      <c r="B8" s="2">
        <v>18</v>
      </c>
      <c r="C8" s="18">
        <v>146.99</v>
      </c>
      <c r="D8" s="16"/>
      <c r="E8" s="16"/>
      <c r="F8" s="17">
        <v>142.78</v>
      </c>
      <c r="G8" s="17"/>
      <c r="H8" s="17">
        <v>100</v>
      </c>
      <c r="I8" s="13"/>
      <c r="J8" s="2"/>
      <c r="K8" s="2"/>
      <c r="L8" s="2"/>
      <c r="M8" s="2"/>
      <c r="N8" s="2"/>
      <c r="O8" s="2"/>
      <c r="P8" s="1"/>
      <c r="Q8" s="2"/>
      <c r="R8">
        <v>2280.05</v>
      </c>
      <c r="S8">
        <v>100</v>
      </c>
      <c r="T8" s="25">
        <f>C$8/100*S8</f>
        <v>146.99</v>
      </c>
      <c r="U8" s="25">
        <f>C8/T8*100</f>
        <v>100</v>
      </c>
      <c r="V8" s="26"/>
      <c r="W8" s="22"/>
      <c r="X8" s="22"/>
      <c r="Y8" s="22"/>
      <c r="Z8" s="22"/>
      <c r="AA8" s="22"/>
      <c r="AB8">
        <v>42.41</v>
      </c>
      <c r="AC8" s="27">
        <f>AB8/U8*100</f>
        <v>42.41</v>
      </c>
      <c r="AD8" s="27"/>
      <c r="AE8" s="27"/>
      <c r="AF8" s="27"/>
      <c r="AG8" s="27"/>
      <c r="AH8" s="27"/>
      <c r="AI8" s="27"/>
      <c r="AJ8" s="27"/>
      <c r="AK8" s="27"/>
      <c r="AL8">
        <v>127.69</v>
      </c>
      <c r="AN8">
        <v>17.17</v>
      </c>
      <c r="AR8">
        <v>146.99</v>
      </c>
    </row>
    <row r="9" spans="1:50" ht="12.75">
      <c r="A9" s="12">
        <v>1979</v>
      </c>
      <c r="B9" s="2">
        <v>18</v>
      </c>
      <c r="C9" s="18">
        <v>178.01</v>
      </c>
      <c r="D9" s="16"/>
      <c r="E9" s="16"/>
      <c r="F9" s="17">
        <v>164.12</v>
      </c>
      <c r="G9" s="17"/>
      <c r="H9" s="17">
        <v>102</v>
      </c>
      <c r="I9" s="13"/>
      <c r="J9" s="2"/>
      <c r="K9" s="2"/>
      <c r="L9" s="2"/>
      <c r="M9" s="2"/>
      <c r="N9" s="2"/>
      <c r="O9" s="2"/>
      <c r="P9" s="1"/>
      <c r="Q9" s="2"/>
      <c r="R9">
        <v>2328.12</v>
      </c>
      <c r="S9">
        <f aca="true" t="shared" si="0" ref="S9:S28">S8*AX9/100</f>
        <v>109.1</v>
      </c>
      <c r="T9" s="25">
        <f aca="true" t="shared" si="1" ref="T9:T28">C$8/100*S9</f>
        <v>160.36608999999999</v>
      </c>
      <c r="U9" s="25">
        <f aca="true" t="shared" si="2" ref="U9:U28">C9/T9*100</f>
        <v>111.0022698688981</v>
      </c>
      <c r="V9" s="26"/>
      <c r="W9" s="22"/>
      <c r="X9" s="22"/>
      <c r="Y9" s="22"/>
      <c r="Z9" s="22"/>
      <c r="AA9" s="22"/>
      <c r="AB9">
        <v>41.82</v>
      </c>
      <c r="AC9" s="27">
        <f aca="true" t="shared" si="3" ref="AC9:AC28">AB9/U9*100</f>
        <v>37.67490525139037</v>
      </c>
      <c r="AD9" s="27"/>
      <c r="AE9" s="27"/>
      <c r="AF9" s="27"/>
      <c r="AG9" s="27"/>
      <c r="AH9" s="27"/>
      <c r="AI9" s="27"/>
      <c r="AJ9" s="27"/>
      <c r="AK9" s="27"/>
      <c r="AL9">
        <v>157.27</v>
      </c>
      <c r="AN9">
        <v>18.95</v>
      </c>
      <c r="AR9">
        <v>178.01</v>
      </c>
      <c r="AW9">
        <v>98</v>
      </c>
      <c r="AX9">
        <v>109.1</v>
      </c>
    </row>
    <row r="10" spans="1:50" ht="12.75">
      <c r="A10" s="12">
        <v>1980</v>
      </c>
      <c r="B10" s="2">
        <v>18</v>
      </c>
      <c r="C10" s="18">
        <v>191.72</v>
      </c>
      <c r="D10" s="16"/>
      <c r="E10" s="16"/>
      <c r="F10" s="17">
        <v>177.85</v>
      </c>
      <c r="G10" s="17"/>
      <c r="H10" s="17">
        <v>113</v>
      </c>
      <c r="I10" s="13"/>
      <c r="J10" s="2"/>
      <c r="K10" s="2"/>
      <c r="L10" s="2"/>
      <c r="M10" s="2"/>
      <c r="N10" s="2"/>
      <c r="O10" s="2"/>
      <c r="P10" s="1"/>
      <c r="Q10" s="2"/>
      <c r="R10">
        <v>2399.95</v>
      </c>
      <c r="S10">
        <f t="shared" si="0"/>
        <v>114.7732</v>
      </c>
      <c r="T10" s="25">
        <f t="shared" si="1"/>
        <v>168.70512668</v>
      </c>
      <c r="U10" s="25">
        <f t="shared" si="2"/>
        <v>113.64207109346157</v>
      </c>
      <c r="V10" s="26"/>
      <c r="W10" s="22"/>
      <c r="X10" s="22"/>
      <c r="Y10" s="22"/>
      <c r="Z10" s="22"/>
      <c r="AA10" s="22"/>
      <c r="AB10">
        <v>40.02</v>
      </c>
      <c r="AC10" s="27">
        <f t="shared" si="3"/>
        <v>35.21583126295431</v>
      </c>
      <c r="AD10" s="27"/>
      <c r="AE10" s="27"/>
      <c r="AF10" s="27"/>
      <c r="AG10" s="27"/>
      <c r="AH10" s="27"/>
      <c r="AI10" s="27"/>
      <c r="AJ10" s="27"/>
      <c r="AK10" s="27"/>
      <c r="AL10">
        <v>166.96</v>
      </c>
      <c r="AN10">
        <v>19.53</v>
      </c>
      <c r="AR10">
        <v>191.72</v>
      </c>
      <c r="AW10">
        <v>96.1</v>
      </c>
      <c r="AX10">
        <v>105.2</v>
      </c>
    </row>
    <row r="11" spans="1:50" ht="12.75">
      <c r="A11" s="12">
        <v>1981</v>
      </c>
      <c r="B11" s="2">
        <v>18</v>
      </c>
      <c r="C11" s="18">
        <v>209.68</v>
      </c>
      <c r="D11" s="16"/>
      <c r="E11" s="16"/>
      <c r="F11" s="17">
        <v>187.02</v>
      </c>
      <c r="G11" s="17"/>
      <c r="H11" s="17">
        <v>114.9</v>
      </c>
      <c r="I11" s="13"/>
      <c r="J11" s="2"/>
      <c r="K11" s="2"/>
      <c r="L11" s="2"/>
      <c r="M11" s="2"/>
      <c r="N11" s="2"/>
      <c r="O11" s="2"/>
      <c r="P11" s="1"/>
      <c r="Q11" s="2"/>
      <c r="R11">
        <v>2449.46</v>
      </c>
      <c r="S11">
        <f t="shared" si="0"/>
        <v>121.085726</v>
      </c>
      <c r="T11" s="25">
        <f t="shared" si="1"/>
        <v>177.9839086474</v>
      </c>
      <c r="U11" s="25">
        <f t="shared" si="2"/>
        <v>117.8084027895985</v>
      </c>
      <c r="V11" s="26"/>
      <c r="W11" s="22"/>
      <c r="X11" s="22"/>
      <c r="Y11" s="22"/>
      <c r="Z11" s="22"/>
      <c r="AA11" s="22"/>
      <c r="AB11">
        <v>41.19</v>
      </c>
      <c r="AC11" s="27">
        <f t="shared" si="3"/>
        <v>34.96355015827167</v>
      </c>
      <c r="AD11" s="27"/>
      <c r="AE11" s="27"/>
      <c r="AF11" s="27"/>
      <c r="AG11" s="27"/>
      <c r="AH11" s="27"/>
      <c r="AI11" s="27"/>
      <c r="AJ11" s="27"/>
      <c r="AK11" s="27"/>
      <c r="AL11">
        <v>181.73</v>
      </c>
      <c r="AN11">
        <v>21.49</v>
      </c>
      <c r="AR11">
        <v>209.68</v>
      </c>
      <c r="AW11">
        <v>95.8</v>
      </c>
      <c r="AX11">
        <v>105.5</v>
      </c>
    </row>
    <row r="12" spans="1:50" ht="12.75">
      <c r="A12" s="12">
        <v>1982</v>
      </c>
      <c r="B12" s="2">
        <v>18</v>
      </c>
      <c r="C12" s="18">
        <v>232.52</v>
      </c>
      <c r="D12" s="16"/>
      <c r="E12" s="16"/>
      <c r="F12" s="17">
        <v>205.78</v>
      </c>
      <c r="G12" s="17"/>
      <c r="H12" s="17">
        <v>116.9</v>
      </c>
      <c r="I12" s="13"/>
      <c r="J12" s="2"/>
      <c r="K12" s="2"/>
      <c r="L12" s="2"/>
      <c r="M12" s="2"/>
      <c r="N12" s="2"/>
      <c r="O12" s="2"/>
      <c r="P12" s="1"/>
      <c r="Q12" s="2"/>
      <c r="R12">
        <v>2541.05</v>
      </c>
      <c r="S12">
        <f t="shared" si="0"/>
        <v>132.467784244</v>
      </c>
      <c r="T12" s="25">
        <f t="shared" si="1"/>
        <v>194.7143960602556</v>
      </c>
      <c r="U12" s="25">
        <f t="shared" si="2"/>
        <v>119.41592645673987</v>
      </c>
      <c r="V12" s="26"/>
      <c r="W12" s="22"/>
      <c r="X12" s="22"/>
      <c r="Y12" s="22"/>
      <c r="Z12" s="22"/>
      <c r="AA12" s="22"/>
      <c r="AB12">
        <v>50.53</v>
      </c>
      <c r="AC12" s="27">
        <f t="shared" si="3"/>
        <v>42.31428880494029</v>
      </c>
      <c r="AD12" s="27"/>
      <c r="AE12" s="27"/>
      <c r="AF12" s="27"/>
      <c r="AG12" s="27"/>
      <c r="AH12" s="27"/>
      <c r="AI12" s="27"/>
      <c r="AJ12" s="27"/>
      <c r="AK12" s="27"/>
      <c r="AL12">
        <v>202.94</v>
      </c>
      <c r="AN12">
        <v>24.48</v>
      </c>
      <c r="AR12">
        <v>232.52</v>
      </c>
      <c r="AW12">
        <v>122.7</v>
      </c>
      <c r="AX12">
        <v>109.4</v>
      </c>
    </row>
    <row r="13" spans="1:50" ht="12.75">
      <c r="A13" s="12">
        <v>1983</v>
      </c>
      <c r="B13" s="2">
        <v>18</v>
      </c>
      <c r="C13" s="18">
        <v>257.43</v>
      </c>
      <c r="D13" s="16"/>
      <c r="E13" s="16"/>
      <c r="F13" s="17">
        <v>221.15</v>
      </c>
      <c r="G13" s="17"/>
      <c r="H13" s="17">
        <v>119.7</v>
      </c>
      <c r="I13" s="13"/>
      <c r="J13" s="2"/>
      <c r="K13" s="2"/>
      <c r="L13" s="2"/>
      <c r="M13" s="2"/>
      <c r="N13" s="2"/>
      <c r="O13" s="2"/>
      <c r="P13" s="1"/>
      <c r="Q13" s="2"/>
      <c r="R13">
        <v>2594.37</v>
      </c>
      <c r="S13">
        <f t="shared" si="0"/>
        <v>144.654820394448</v>
      </c>
      <c r="T13" s="25">
        <f t="shared" si="1"/>
        <v>212.6281204977991</v>
      </c>
      <c r="U13" s="25">
        <f t="shared" si="2"/>
        <v>121.07053356692047</v>
      </c>
      <c r="V13" s="26"/>
      <c r="W13" s="22"/>
      <c r="X13" s="22"/>
      <c r="Y13" s="22"/>
      <c r="Z13" s="22"/>
      <c r="AA13" s="22"/>
      <c r="AB13">
        <v>56.63</v>
      </c>
      <c r="AC13" s="27">
        <f t="shared" si="3"/>
        <v>46.77438707139947</v>
      </c>
      <c r="AD13" s="27"/>
      <c r="AE13" s="27"/>
      <c r="AF13" s="27"/>
      <c r="AG13" s="27"/>
      <c r="AH13" s="27"/>
      <c r="AI13" s="27"/>
      <c r="AJ13" s="27"/>
      <c r="AK13" s="27"/>
      <c r="AL13">
        <v>221.85</v>
      </c>
      <c r="AN13">
        <v>26.16</v>
      </c>
      <c r="AR13">
        <v>257.43</v>
      </c>
      <c r="AW13">
        <v>113.5</v>
      </c>
      <c r="AX13">
        <v>109.2</v>
      </c>
    </row>
    <row r="14" spans="1:50" ht="12.75">
      <c r="A14" s="3">
        <v>1984</v>
      </c>
      <c r="B14" s="2">
        <v>18</v>
      </c>
      <c r="C14" s="18">
        <v>287.29</v>
      </c>
      <c r="D14" s="16"/>
      <c r="E14" s="16"/>
      <c r="F14" s="15">
        <v>255.06</v>
      </c>
      <c r="G14" s="15"/>
      <c r="H14" s="15">
        <v>123.4</v>
      </c>
      <c r="I14" s="13"/>
      <c r="J14" s="2"/>
      <c r="K14" s="2"/>
      <c r="R14">
        <v>2672.86</v>
      </c>
      <c r="S14">
        <f t="shared" si="0"/>
        <v>158.25237351152612</v>
      </c>
      <c r="T14" s="25">
        <f t="shared" si="1"/>
        <v>232.61516382459223</v>
      </c>
      <c r="U14" s="25">
        <f t="shared" si="2"/>
        <v>123.50441616808625</v>
      </c>
      <c r="V14" s="26"/>
      <c r="W14" s="22"/>
      <c r="X14" s="22"/>
      <c r="Y14" s="22"/>
      <c r="Z14" s="22"/>
      <c r="AA14" s="22"/>
      <c r="AB14">
        <v>59.06</v>
      </c>
      <c r="AC14" s="27">
        <f t="shared" si="3"/>
        <v>47.82015237383973</v>
      </c>
      <c r="AD14" s="27"/>
      <c r="AE14" s="27"/>
      <c r="AF14" s="27"/>
      <c r="AG14" s="27"/>
      <c r="AH14" s="27"/>
      <c r="AI14" s="27"/>
      <c r="AJ14" s="27"/>
      <c r="AK14" s="27"/>
      <c r="AL14">
        <v>247.88</v>
      </c>
      <c r="AM14" t="s">
        <v>55</v>
      </c>
      <c r="AN14">
        <v>29.12</v>
      </c>
      <c r="AQ14" t="e">
        <f>AL14-AM14+AN14+AO14+AP14</f>
        <v>#VALUE!</v>
      </c>
      <c r="AR14">
        <v>287.29</v>
      </c>
      <c r="AS14" t="e">
        <f>AR14-AQ14</f>
        <v>#VALUE!</v>
      </c>
      <c r="AW14">
        <v>99.6</v>
      </c>
      <c r="AX14">
        <v>109.4</v>
      </c>
    </row>
    <row r="15" spans="1:50" ht="12.75">
      <c r="A15" s="3">
        <v>1985</v>
      </c>
      <c r="B15" s="2">
        <v>18</v>
      </c>
      <c r="C15" s="18">
        <v>349.95</v>
      </c>
      <c r="D15" s="16">
        <v>204.13</v>
      </c>
      <c r="E15" s="4">
        <v>204.1</v>
      </c>
      <c r="F15" s="15">
        <v>314.68</v>
      </c>
      <c r="G15" s="15"/>
      <c r="H15" s="15">
        <v>137.1</v>
      </c>
      <c r="I15" s="13">
        <v>100</v>
      </c>
      <c r="J15" s="19">
        <v>83.52</v>
      </c>
      <c r="K15" s="19">
        <f>SUM(L15:P15)</f>
        <v>83.52000000000001</v>
      </c>
      <c r="L15" s="19">
        <v>10.84</v>
      </c>
      <c r="M15" s="19">
        <v>12.13</v>
      </c>
      <c r="N15" s="19">
        <v>0.44</v>
      </c>
      <c r="O15" s="19">
        <v>52.1</v>
      </c>
      <c r="P15" s="19">
        <v>8.01</v>
      </c>
      <c r="Q15" s="4">
        <f>SUM(L15:P15)</f>
        <v>83.52000000000001</v>
      </c>
      <c r="R15">
        <v>2728.71</v>
      </c>
      <c r="S15">
        <f t="shared" si="0"/>
        <v>177.24265833290926</v>
      </c>
      <c r="T15" s="25">
        <f t="shared" si="1"/>
        <v>260.5289834835433</v>
      </c>
      <c r="U15" s="25">
        <f t="shared" si="2"/>
        <v>134.32286700727298</v>
      </c>
      <c r="V15" s="26">
        <f aca="true" t="shared" si="4" ref="V15:AA28">L15/$U15*100</f>
        <v>8.070107675272494</v>
      </c>
      <c r="W15" s="26">
        <f t="shared" si="4"/>
        <v>9.030480267625032</v>
      </c>
      <c r="X15" s="26">
        <f t="shared" si="4"/>
        <v>0.3275689462287728</v>
      </c>
      <c r="Y15" s="26">
        <f t="shared" si="4"/>
        <v>38.787141132997874</v>
      </c>
      <c r="Z15" s="26">
        <f t="shared" si="4"/>
        <v>5.96324377111925</v>
      </c>
      <c r="AA15" s="26">
        <f t="shared" si="4"/>
        <v>62.178541793243426</v>
      </c>
      <c r="AB15">
        <v>92.19</v>
      </c>
      <c r="AC15" s="27">
        <f t="shared" si="3"/>
        <v>68.63313898370582</v>
      </c>
      <c r="AD15" s="27"/>
      <c r="AE15" s="27"/>
      <c r="AF15" s="27"/>
      <c r="AG15" s="27"/>
      <c r="AH15" s="27"/>
      <c r="AI15" s="27"/>
      <c r="AJ15" s="27"/>
      <c r="AK15" s="27"/>
      <c r="AL15">
        <v>300.84</v>
      </c>
      <c r="AM15">
        <v>3.95</v>
      </c>
      <c r="AN15">
        <v>36.83</v>
      </c>
      <c r="AQ15">
        <f aca="true" t="shared" si="5" ref="AQ15:AQ23">AL15-AM15+AN15+AO15+AP15</f>
        <v>333.71999999999997</v>
      </c>
      <c r="AR15">
        <v>349.95</v>
      </c>
      <c r="AS15">
        <f aca="true" t="shared" si="6" ref="AS15:AS23">AR15-AQ15</f>
        <v>16.230000000000018</v>
      </c>
      <c r="AW15">
        <v>138</v>
      </c>
      <c r="AX15">
        <v>112</v>
      </c>
    </row>
    <row r="16" spans="1:50" ht="12.75">
      <c r="A16" s="3">
        <v>1986</v>
      </c>
      <c r="B16" s="2">
        <v>18</v>
      </c>
      <c r="C16" s="18">
        <v>397.68</v>
      </c>
      <c r="D16" s="16">
        <v>213.26</v>
      </c>
      <c r="E16" s="4">
        <v>213.2</v>
      </c>
      <c r="F16" s="15">
        <v>368.88</v>
      </c>
      <c r="G16" s="15"/>
      <c r="H16" s="15">
        <v>143.7</v>
      </c>
      <c r="I16" s="13">
        <v>105.3</v>
      </c>
      <c r="J16" s="19">
        <v>99.26</v>
      </c>
      <c r="K16" s="19">
        <f aca="true" t="shared" si="7" ref="K16:K25">SUM(L16:P16)</f>
        <v>99.26</v>
      </c>
      <c r="L16" s="19">
        <v>11.36</v>
      </c>
      <c r="M16" s="19">
        <v>17.11</v>
      </c>
      <c r="N16" s="19">
        <v>1.61</v>
      </c>
      <c r="O16" s="19">
        <v>58.88</v>
      </c>
      <c r="P16" s="19">
        <v>10.3</v>
      </c>
      <c r="Q16" s="4">
        <f aca="true" t="shared" si="8" ref="Q16:Q33">SUM(L16:P16)</f>
        <v>99.26</v>
      </c>
      <c r="R16">
        <v>2808.87</v>
      </c>
      <c r="S16">
        <f t="shared" si="0"/>
        <v>191.5993136578749</v>
      </c>
      <c r="T16" s="25">
        <f t="shared" si="1"/>
        <v>281.6318311457103</v>
      </c>
      <c r="U16" s="25">
        <f t="shared" si="2"/>
        <v>141.2056294852015</v>
      </c>
      <c r="V16" s="26">
        <f t="shared" si="4"/>
        <v>8.045005033733828</v>
      </c>
      <c r="W16" s="26">
        <f t="shared" si="4"/>
        <v>12.11708064499875</v>
      </c>
      <c r="X16" s="26">
        <f t="shared" si="4"/>
        <v>1.140181171154178</v>
      </c>
      <c r="Y16" s="26">
        <f t="shared" si="4"/>
        <v>41.6980542593528</v>
      </c>
      <c r="Z16" s="26">
        <f t="shared" si="4"/>
        <v>7.294326747135425</v>
      </c>
      <c r="AA16" s="26">
        <f t="shared" si="4"/>
        <v>70.29464785637498</v>
      </c>
      <c r="AB16">
        <v>115.02</v>
      </c>
      <c r="AC16" s="27">
        <f t="shared" si="3"/>
        <v>81.455675966555</v>
      </c>
      <c r="AD16" s="27"/>
      <c r="AE16" s="27"/>
      <c r="AF16" s="27"/>
      <c r="AG16" s="27"/>
      <c r="AH16" s="27"/>
      <c r="AI16" s="27"/>
      <c r="AJ16" s="27"/>
      <c r="AK16" s="27"/>
      <c r="AL16">
        <v>340.48</v>
      </c>
      <c r="AM16">
        <v>10.91</v>
      </c>
      <c r="AN16">
        <v>42.26</v>
      </c>
      <c r="AQ16">
        <f t="shared" si="5"/>
        <v>371.83</v>
      </c>
      <c r="AR16">
        <v>397.68</v>
      </c>
      <c r="AS16">
        <f t="shared" si="6"/>
        <v>25.850000000000023</v>
      </c>
      <c r="AW16">
        <v>119.7</v>
      </c>
      <c r="AX16">
        <v>108.1</v>
      </c>
    </row>
    <row r="17" spans="1:50" ht="12.75">
      <c r="A17" s="3">
        <v>1987</v>
      </c>
      <c r="B17" s="2">
        <v>18</v>
      </c>
      <c r="C17" s="18">
        <v>469.44</v>
      </c>
      <c r="D17" s="16">
        <v>283.17</v>
      </c>
      <c r="E17" s="4">
        <v>223.8</v>
      </c>
      <c r="F17" s="15">
        <v>456.74</v>
      </c>
      <c r="G17" s="15"/>
      <c r="H17" s="15">
        <v>158.9</v>
      </c>
      <c r="I17" s="13">
        <v>115.6</v>
      </c>
      <c r="J17" s="19">
        <v>116.39</v>
      </c>
      <c r="K17" s="19">
        <f t="shared" si="7"/>
        <v>116.39</v>
      </c>
      <c r="L17" s="19">
        <v>12.33</v>
      </c>
      <c r="M17" s="19">
        <v>20.76</v>
      </c>
      <c r="N17" s="19">
        <v>1.54</v>
      </c>
      <c r="O17" s="19">
        <v>69.75</v>
      </c>
      <c r="P17" s="19">
        <v>12.01</v>
      </c>
      <c r="Q17" s="4">
        <f t="shared" si="8"/>
        <v>116.39</v>
      </c>
      <c r="R17">
        <v>2904.1</v>
      </c>
      <c r="S17">
        <f t="shared" si="0"/>
        <v>209.41804982805726</v>
      </c>
      <c r="T17" s="25">
        <f t="shared" si="1"/>
        <v>307.8235914422614</v>
      </c>
      <c r="U17" s="25">
        <f t="shared" si="2"/>
        <v>152.50293124075029</v>
      </c>
      <c r="V17" s="26">
        <f t="shared" si="4"/>
        <v>8.085090496087004</v>
      </c>
      <c r="W17" s="26">
        <f t="shared" si="4"/>
        <v>13.612853098034567</v>
      </c>
      <c r="X17" s="26">
        <f t="shared" si="4"/>
        <v>1.0098166556345487</v>
      </c>
      <c r="Y17" s="26">
        <f t="shared" si="4"/>
        <v>45.736825799032324</v>
      </c>
      <c r="Z17" s="26">
        <f t="shared" si="4"/>
        <v>7.8752584637473575</v>
      </c>
      <c r="AA17" s="26">
        <f t="shared" si="4"/>
        <v>76.3198445125358</v>
      </c>
      <c r="AB17">
        <v>139.84</v>
      </c>
      <c r="AC17" s="27">
        <f t="shared" si="3"/>
        <v>91.69659813242552</v>
      </c>
      <c r="AD17" s="27"/>
      <c r="AE17" s="27"/>
      <c r="AF17" s="27"/>
      <c r="AG17" s="27"/>
      <c r="AH17" s="27"/>
      <c r="AI17" s="27"/>
      <c r="AJ17" s="27"/>
      <c r="AK17" s="27"/>
      <c r="AL17">
        <v>401.2</v>
      </c>
      <c r="AM17">
        <v>10.8</v>
      </c>
      <c r="AN17">
        <v>48.36</v>
      </c>
      <c r="AQ17">
        <f t="shared" si="5"/>
        <v>438.76</v>
      </c>
      <c r="AR17">
        <v>469.44</v>
      </c>
      <c r="AS17">
        <f t="shared" si="6"/>
        <v>30.680000000000007</v>
      </c>
      <c r="AW17">
        <v>113.7</v>
      </c>
      <c r="AX17">
        <v>109.3</v>
      </c>
    </row>
    <row r="18" spans="1:50" ht="12.75">
      <c r="A18" s="3">
        <v>1988</v>
      </c>
      <c r="B18" s="2">
        <v>18</v>
      </c>
      <c r="C18" s="18">
        <v>584.07</v>
      </c>
      <c r="D18" s="16">
        <v>286.63</v>
      </c>
      <c r="E18" s="4">
        <v>230.2</v>
      </c>
      <c r="F18" s="15">
        <v>581.85</v>
      </c>
      <c r="G18" s="15"/>
      <c r="H18" s="15">
        <v>200.1</v>
      </c>
      <c r="I18" s="13">
        <v>145.2</v>
      </c>
      <c r="J18" s="19">
        <v>140.04</v>
      </c>
      <c r="K18" s="19">
        <f t="shared" si="7"/>
        <v>140.04</v>
      </c>
      <c r="L18" s="19">
        <v>10.49</v>
      </c>
      <c r="M18" s="19">
        <v>31.69</v>
      </c>
      <c r="N18" s="19">
        <v>1.1</v>
      </c>
      <c r="O18" s="19">
        <v>83.31</v>
      </c>
      <c r="P18" s="19">
        <v>13.45</v>
      </c>
      <c r="Q18" s="4">
        <f t="shared" si="8"/>
        <v>140.04</v>
      </c>
      <c r="R18">
        <v>2998.64</v>
      </c>
      <c r="S18">
        <f t="shared" si="0"/>
        <v>226.590329913958</v>
      </c>
      <c r="T18" s="25">
        <f t="shared" si="1"/>
        <v>333.06512594052685</v>
      </c>
      <c r="U18" s="25">
        <f t="shared" si="2"/>
        <v>175.36210023510338</v>
      </c>
      <c r="V18" s="26">
        <f t="shared" si="4"/>
        <v>5.981908283452543</v>
      </c>
      <c r="W18" s="26">
        <f t="shared" si="4"/>
        <v>18.071179552203155</v>
      </c>
      <c r="X18" s="26">
        <f t="shared" si="4"/>
        <v>0.6272735092276261</v>
      </c>
      <c r="Y18" s="26">
        <f t="shared" si="4"/>
        <v>47.50741459432138</v>
      </c>
      <c r="Z18" s="26">
        <f t="shared" si="4"/>
        <v>7.669844271919608</v>
      </c>
      <c r="AA18" s="26">
        <f t="shared" si="4"/>
        <v>79.85762021112431</v>
      </c>
      <c r="AB18">
        <v>184.75</v>
      </c>
      <c r="AC18" s="27">
        <f t="shared" si="3"/>
        <v>105.35343711800355</v>
      </c>
      <c r="AD18" s="27"/>
      <c r="AE18" s="27"/>
      <c r="AF18" s="27"/>
      <c r="AG18" s="27"/>
      <c r="AH18" s="27"/>
      <c r="AI18" s="27"/>
      <c r="AJ18" s="27"/>
      <c r="AK18" s="27"/>
      <c r="AL18">
        <v>495.03</v>
      </c>
      <c r="AM18">
        <v>3.95</v>
      </c>
      <c r="AN18">
        <v>54.25</v>
      </c>
      <c r="AQ18">
        <f t="shared" si="5"/>
        <v>545.3299999999999</v>
      </c>
      <c r="AR18">
        <v>584.07</v>
      </c>
      <c r="AS18">
        <f t="shared" si="6"/>
        <v>38.74000000000012</v>
      </c>
      <c r="AW18">
        <v>114.1</v>
      </c>
      <c r="AX18">
        <v>108.2</v>
      </c>
    </row>
    <row r="19" spans="1:50" ht="12.75">
      <c r="A19" s="3">
        <v>1989</v>
      </c>
      <c r="B19" s="2">
        <v>18</v>
      </c>
      <c r="C19" s="18">
        <v>640.8</v>
      </c>
      <c r="D19" s="17">
        <v>293.53</v>
      </c>
      <c r="E19" s="4">
        <v>231.3</v>
      </c>
      <c r="F19" s="15">
        <v>680.09</v>
      </c>
      <c r="G19" s="15"/>
      <c r="H19" s="15">
        <v>236.3</v>
      </c>
      <c r="I19" s="13">
        <v>171.6</v>
      </c>
      <c r="J19" s="19">
        <v>114.41</v>
      </c>
      <c r="K19" s="19">
        <f t="shared" si="7"/>
        <v>114.41</v>
      </c>
      <c r="L19" s="19">
        <v>7.44</v>
      </c>
      <c r="M19" s="19">
        <v>23.67</v>
      </c>
      <c r="N19" s="19">
        <v>3.78</v>
      </c>
      <c r="O19" s="19">
        <v>68.42</v>
      </c>
      <c r="P19" s="19">
        <v>11.1</v>
      </c>
      <c r="Q19" s="4">
        <f t="shared" si="8"/>
        <v>114.41</v>
      </c>
      <c r="R19">
        <v>3091.37</v>
      </c>
      <c r="S19">
        <f t="shared" si="0"/>
        <v>234.74758179086047</v>
      </c>
      <c r="T19" s="25">
        <f t="shared" si="1"/>
        <v>345.0554704743858</v>
      </c>
      <c r="U19" s="25">
        <f t="shared" si="2"/>
        <v>185.70927135831857</v>
      </c>
      <c r="V19" s="26">
        <f t="shared" si="4"/>
        <v>4.006262016743806</v>
      </c>
      <c r="W19" s="26">
        <f t="shared" si="4"/>
        <v>12.74572875488251</v>
      </c>
      <c r="X19" s="26">
        <f t="shared" si="4"/>
        <v>2.035439573023062</v>
      </c>
      <c r="Y19" s="26">
        <f t="shared" si="4"/>
        <v>36.84253322387247</v>
      </c>
      <c r="Z19" s="26">
        <f t="shared" si="4"/>
        <v>5.977084460464548</v>
      </c>
      <c r="AA19" s="26">
        <f t="shared" si="4"/>
        <v>61.60704802898639</v>
      </c>
      <c r="AB19">
        <v>169.41</v>
      </c>
      <c r="AC19" s="27">
        <f t="shared" si="3"/>
        <v>91.22323229254947</v>
      </c>
      <c r="AD19" s="27"/>
      <c r="AE19" s="27"/>
      <c r="AF19" s="27"/>
      <c r="AG19" s="27"/>
      <c r="AH19" s="27"/>
      <c r="AI19" s="27"/>
      <c r="AJ19" s="27"/>
      <c r="AK19" s="27"/>
      <c r="AL19">
        <v>540.31</v>
      </c>
      <c r="AM19">
        <v>14.04</v>
      </c>
      <c r="AN19">
        <v>64.88</v>
      </c>
      <c r="AQ19">
        <f t="shared" si="5"/>
        <v>591.15</v>
      </c>
      <c r="AR19">
        <v>640.8</v>
      </c>
      <c r="AS19">
        <f t="shared" si="6"/>
        <v>49.64999999999998</v>
      </c>
      <c r="AW19">
        <v>81.2</v>
      </c>
      <c r="AX19">
        <v>103.6</v>
      </c>
    </row>
    <row r="20" spans="1:50" ht="12.75">
      <c r="A20" s="3">
        <v>1990</v>
      </c>
      <c r="B20" s="2">
        <v>18</v>
      </c>
      <c r="C20" s="18">
        <v>744.44</v>
      </c>
      <c r="D20" s="16">
        <v>293.52</v>
      </c>
      <c r="E20" s="4">
        <v>238.6</v>
      </c>
      <c r="F20" s="15">
        <v>712.67</v>
      </c>
      <c r="G20" s="15"/>
      <c r="H20" s="15">
        <v>234.9</v>
      </c>
      <c r="I20" s="13">
        <v>172.3</v>
      </c>
      <c r="J20" s="19">
        <v>124.17</v>
      </c>
      <c r="K20" s="19">
        <f t="shared" si="7"/>
        <v>124.16999999999999</v>
      </c>
      <c r="L20" s="19">
        <v>7.39</v>
      </c>
      <c r="M20" s="19">
        <v>26.12</v>
      </c>
      <c r="N20" s="19">
        <v>8.36</v>
      </c>
      <c r="O20" s="19">
        <v>77.71</v>
      </c>
      <c r="P20" s="19">
        <v>4.59</v>
      </c>
      <c r="Q20" s="4">
        <f t="shared" si="8"/>
        <v>124.16999999999999</v>
      </c>
      <c r="R20">
        <v>3158.42</v>
      </c>
      <c r="S20">
        <f t="shared" si="0"/>
        <v>244.13748506249487</v>
      </c>
      <c r="T20" s="25">
        <f t="shared" si="1"/>
        <v>358.8576892933612</v>
      </c>
      <c r="U20" s="25">
        <f t="shared" si="2"/>
        <v>207.4471363469742</v>
      </c>
      <c r="V20" s="26">
        <f t="shared" si="4"/>
        <v>3.562353344632125</v>
      </c>
      <c r="W20" s="26">
        <f t="shared" si="4"/>
        <v>12.591159588875659</v>
      </c>
      <c r="X20" s="26">
        <f t="shared" si="4"/>
        <v>4.0299423492726065</v>
      </c>
      <c r="Y20" s="26">
        <f t="shared" si="4"/>
        <v>37.46014592846582</v>
      </c>
      <c r="Z20" s="26">
        <f t="shared" si="4"/>
        <v>2.21261188793795</v>
      </c>
      <c r="AA20" s="26">
        <f t="shared" si="4"/>
        <v>59.85621309918416</v>
      </c>
      <c r="AB20">
        <v>184.12</v>
      </c>
      <c r="AC20" s="27">
        <f t="shared" si="3"/>
        <v>88.75514178804694</v>
      </c>
      <c r="AD20" s="27"/>
      <c r="AE20" s="27"/>
      <c r="AF20" s="27"/>
      <c r="AG20" s="27"/>
      <c r="AH20" s="27"/>
      <c r="AI20" s="27"/>
      <c r="AJ20" s="27"/>
      <c r="AK20" s="27"/>
      <c r="AL20">
        <v>591.38</v>
      </c>
      <c r="AM20">
        <v>13.58</v>
      </c>
      <c r="AN20">
        <v>67.33</v>
      </c>
      <c r="AQ20">
        <f t="shared" si="5"/>
        <v>645.13</v>
      </c>
      <c r="AR20">
        <v>702.64</v>
      </c>
      <c r="AS20">
        <f t="shared" si="6"/>
        <v>57.50999999999999</v>
      </c>
      <c r="AW20">
        <v>88.1</v>
      </c>
      <c r="AX20">
        <v>104</v>
      </c>
    </row>
    <row r="21" spans="1:50" ht="12.75">
      <c r="A21" s="3">
        <v>1991</v>
      </c>
      <c r="B21" s="2">
        <v>18</v>
      </c>
      <c r="C21" s="18">
        <v>833.3</v>
      </c>
      <c r="D21" s="16">
        <v>297.37</v>
      </c>
      <c r="E21" s="4">
        <v>243.6</v>
      </c>
      <c r="F21" s="15">
        <v>803.71</v>
      </c>
      <c r="G21" s="15"/>
      <c r="H21" s="15">
        <v>244.5</v>
      </c>
      <c r="I21" s="13">
        <v>179.9</v>
      </c>
      <c r="J21" s="19">
        <v>157.07</v>
      </c>
      <c r="K21" s="19">
        <f t="shared" si="7"/>
        <v>157.07</v>
      </c>
      <c r="L21" s="19">
        <v>8.86</v>
      </c>
      <c r="M21" s="19">
        <v>38.11</v>
      </c>
      <c r="N21" s="19">
        <v>6.45</v>
      </c>
      <c r="O21" s="19">
        <v>97.46</v>
      </c>
      <c r="P21" s="19">
        <v>6.19</v>
      </c>
      <c r="Q21" s="4">
        <f t="shared" si="8"/>
        <v>157.07</v>
      </c>
      <c r="R21">
        <v>3222.43</v>
      </c>
      <c r="S21">
        <f t="shared" si="0"/>
        <v>263.42434638243196</v>
      </c>
      <c r="T21" s="25">
        <f t="shared" si="1"/>
        <v>387.2074467475367</v>
      </c>
      <c r="U21" s="25">
        <f t="shared" si="2"/>
        <v>215.20763792110645</v>
      </c>
      <c r="V21" s="26">
        <f t="shared" si="4"/>
        <v>4.11695425198989</v>
      </c>
      <c r="W21" s="26">
        <f t="shared" si="4"/>
        <v>17.708479293830102</v>
      </c>
      <c r="X21" s="26">
        <f t="shared" si="4"/>
        <v>2.9971055220468164</v>
      </c>
      <c r="Y21" s="26">
        <f t="shared" si="4"/>
        <v>45.28649677188879</v>
      </c>
      <c r="Z21" s="26">
        <f t="shared" si="4"/>
        <v>2.876291966119348</v>
      </c>
      <c r="AA21" s="26">
        <f t="shared" si="4"/>
        <v>72.98532780587496</v>
      </c>
      <c r="AB21">
        <v>224.8</v>
      </c>
      <c r="AC21" s="27">
        <f t="shared" si="3"/>
        <v>104.45725912498051</v>
      </c>
      <c r="AD21" s="27"/>
      <c r="AE21" s="27"/>
      <c r="AF21" s="27"/>
      <c r="AG21" s="27"/>
      <c r="AH21" s="27"/>
      <c r="AI21" s="27"/>
      <c r="AJ21" s="27"/>
      <c r="AK21" s="27"/>
      <c r="AL21">
        <v>651.37</v>
      </c>
      <c r="AM21">
        <v>15.4</v>
      </c>
      <c r="AN21">
        <v>74.14</v>
      </c>
      <c r="AQ21">
        <f t="shared" si="5"/>
        <v>710.11</v>
      </c>
      <c r="AR21">
        <v>785.83</v>
      </c>
      <c r="AS21">
        <f t="shared" si="6"/>
        <v>75.72000000000003</v>
      </c>
      <c r="AW21">
        <v>115.4</v>
      </c>
      <c r="AX21">
        <v>107.9</v>
      </c>
    </row>
    <row r="22" spans="1:50" ht="12.75">
      <c r="A22" s="3">
        <v>1992</v>
      </c>
      <c r="B22" s="2">
        <v>18</v>
      </c>
      <c r="C22" s="18">
        <v>997.7</v>
      </c>
      <c r="D22" s="16">
        <v>305.08</v>
      </c>
      <c r="E22" s="4">
        <v>245.2</v>
      </c>
      <c r="F22" s="15">
        <v>1006.79</v>
      </c>
      <c r="G22" s="15"/>
      <c r="H22" s="15">
        <v>267.7</v>
      </c>
      <c r="I22" s="13">
        <v>199.2</v>
      </c>
      <c r="J22" s="19">
        <v>233.39</v>
      </c>
      <c r="K22" s="19">
        <f t="shared" si="7"/>
        <v>233.39000000000001</v>
      </c>
      <c r="L22" s="19">
        <v>9.85</v>
      </c>
      <c r="M22" s="19">
        <v>61.45</v>
      </c>
      <c r="N22" s="19">
        <v>6.31</v>
      </c>
      <c r="O22" s="19">
        <v>139.3</v>
      </c>
      <c r="P22" s="19">
        <v>16.48</v>
      </c>
      <c r="Q22" s="4">
        <f t="shared" si="8"/>
        <v>233.39000000000001</v>
      </c>
      <c r="R22">
        <v>3278.83</v>
      </c>
      <c r="S22">
        <f t="shared" si="0"/>
        <v>296.08896533385354</v>
      </c>
      <c r="T22" s="25">
        <f t="shared" si="1"/>
        <v>435.22117014423134</v>
      </c>
      <c r="U22" s="25">
        <f t="shared" si="2"/>
        <v>229.2397678332983</v>
      </c>
      <c r="V22" s="26">
        <f t="shared" si="4"/>
        <v>4.2968111916615</v>
      </c>
      <c r="W22" s="26">
        <f t="shared" si="4"/>
        <v>26.805994693157274</v>
      </c>
      <c r="X22" s="26">
        <f t="shared" si="4"/>
        <v>2.752576509582138</v>
      </c>
      <c r="Y22" s="26">
        <f t="shared" si="4"/>
        <v>60.766070964309336</v>
      </c>
      <c r="Z22" s="26">
        <f t="shared" si="4"/>
        <v>7.1889795369118294</v>
      </c>
      <c r="AA22" s="26">
        <f t="shared" si="4"/>
        <v>101.81043289562209</v>
      </c>
      <c r="AB22">
        <v>301.76</v>
      </c>
      <c r="AC22" s="27">
        <f t="shared" si="3"/>
        <v>131.635101035104</v>
      </c>
      <c r="AD22" s="27"/>
      <c r="AE22" s="27"/>
      <c r="AF22" s="27"/>
      <c r="AG22" s="27"/>
      <c r="AH22" s="27"/>
      <c r="AI22" s="27"/>
      <c r="AJ22" s="27"/>
      <c r="AK22" s="27"/>
      <c r="AL22">
        <v>767.38</v>
      </c>
      <c r="AM22">
        <v>12.5</v>
      </c>
      <c r="AN22">
        <v>84.9</v>
      </c>
      <c r="AQ22">
        <f t="shared" si="5"/>
        <v>839.78</v>
      </c>
      <c r="AR22">
        <v>920.13</v>
      </c>
      <c r="AS22">
        <f t="shared" si="6"/>
        <v>80.35000000000002</v>
      </c>
      <c r="AW22">
        <v>117.3</v>
      </c>
      <c r="AX22">
        <v>112.4</v>
      </c>
    </row>
    <row r="23" spans="1:50" ht="12.75">
      <c r="A23" s="3">
        <v>1993</v>
      </c>
      <c r="B23" s="2">
        <v>18</v>
      </c>
      <c r="C23" s="18">
        <v>1278.28</v>
      </c>
      <c r="D23" s="16">
        <v>313.58</v>
      </c>
      <c r="E23" s="4">
        <v>247.3</v>
      </c>
      <c r="F23" s="15">
        <v>1438.92</v>
      </c>
      <c r="G23" s="15"/>
      <c r="H23" s="15">
        <v>308.2</v>
      </c>
      <c r="I23" s="13">
        <v>232.6</v>
      </c>
      <c r="J23" s="19">
        <v>320.24</v>
      </c>
      <c r="K23" s="19">
        <f t="shared" si="7"/>
        <v>317.32</v>
      </c>
      <c r="L23" s="19">
        <v>12.52</v>
      </c>
      <c r="M23" s="19">
        <v>76.19</v>
      </c>
      <c r="N23" s="19">
        <v>10.79</v>
      </c>
      <c r="O23" s="19">
        <v>180.01</v>
      </c>
      <c r="P23" s="19">
        <v>37.81</v>
      </c>
      <c r="Q23" s="4">
        <f t="shared" si="8"/>
        <v>317.32</v>
      </c>
      <c r="R23">
        <v>3345.61</v>
      </c>
      <c r="S23">
        <f t="shared" si="0"/>
        <v>334.8766197925883</v>
      </c>
      <c r="T23" s="25">
        <f t="shared" si="1"/>
        <v>492.2351434331256</v>
      </c>
      <c r="U23" s="25">
        <f t="shared" si="2"/>
        <v>259.68889402827966</v>
      </c>
      <c r="V23" s="26">
        <f t="shared" si="4"/>
        <v>4.821153421615556</v>
      </c>
      <c r="W23" s="26">
        <f t="shared" si="4"/>
        <v>29.338952012211593</v>
      </c>
      <c r="X23" s="26">
        <f t="shared" si="4"/>
        <v>4.154971678852384</v>
      </c>
      <c r="Y23" s="26">
        <f t="shared" si="4"/>
        <v>69.31755810103964</v>
      </c>
      <c r="Z23" s="26">
        <f t="shared" si="4"/>
        <v>14.559729302818225</v>
      </c>
      <c r="AA23" s="26">
        <f t="shared" si="4"/>
        <v>122.1923645165374</v>
      </c>
      <c r="AB23">
        <v>414.73</v>
      </c>
      <c r="AC23" s="27">
        <f t="shared" si="3"/>
        <v>159.7026324717747</v>
      </c>
      <c r="AD23" s="27">
        <v>132.9</v>
      </c>
      <c r="AE23" s="27">
        <f aca="true" t="shared" si="9" ref="AE23:AE33">AD23/$U23*100</f>
        <v>51.17662058567951</v>
      </c>
      <c r="AF23" s="27">
        <f aca="true" t="shared" si="10" ref="AF23:AF28">AC23-AE23</f>
        <v>108.5260118860952</v>
      </c>
      <c r="AG23" s="27"/>
      <c r="AH23" s="27"/>
      <c r="AI23" s="27"/>
      <c r="AJ23" s="27"/>
      <c r="AK23" s="27"/>
      <c r="AQ23">
        <f t="shared" si="5"/>
        <v>0</v>
      </c>
      <c r="AS23">
        <f t="shared" si="6"/>
        <v>0</v>
      </c>
      <c r="AW23">
        <v>117.2</v>
      </c>
      <c r="AX23">
        <v>113.1</v>
      </c>
    </row>
    <row r="24" spans="1:50" ht="12.75">
      <c r="A24" s="3">
        <v>1994</v>
      </c>
      <c r="B24" s="2">
        <v>18</v>
      </c>
      <c r="C24" s="18">
        <v>1694.42</v>
      </c>
      <c r="D24" s="16">
        <v>314.88</v>
      </c>
      <c r="E24" s="4">
        <v>244.5</v>
      </c>
      <c r="F24" s="15">
        <v>1925.35</v>
      </c>
      <c r="G24" s="15"/>
      <c r="H24" s="15">
        <v>383.6</v>
      </c>
      <c r="I24" s="13">
        <v>291.5</v>
      </c>
      <c r="J24" s="19">
        <v>420.39</v>
      </c>
      <c r="K24" s="19">
        <f t="shared" si="7"/>
        <v>420.39</v>
      </c>
      <c r="L24" s="19">
        <v>17.13</v>
      </c>
      <c r="M24" s="19">
        <v>94.33</v>
      </c>
      <c r="N24" s="19">
        <v>19.07</v>
      </c>
      <c r="O24" s="19">
        <v>214.5</v>
      </c>
      <c r="P24" s="19">
        <v>75.36</v>
      </c>
      <c r="Q24" s="4">
        <f t="shared" si="8"/>
        <v>420.39</v>
      </c>
      <c r="R24">
        <v>3400.29</v>
      </c>
      <c r="S24">
        <f t="shared" si="0"/>
        <v>371.713047969773</v>
      </c>
      <c r="T24" s="25">
        <f t="shared" si="1"/>
        <v>546.3810092107693</v>
      </c>
      <c r="U24" s="25">
        <f t="shared" si="2"/>
        <v>310.1169278279891</v>
      </c>
      <c r="V24" s="26">
        <f t="shared" si="4"/>
        <v>5.52372297764455</v>
      </c>
      <c r="W24" s="26">
        <f t="shared" si="4"/>
        <v>30.41755916411035</v>
      </c>
      <c r="X24" s="26">
        <f t="shared" si="4"/>
        <v>6.149293472485788</v>
      </c>
      <c r="Y24" s="26">
        <f t="shared" si="4"/>
        <v>69.16745935229164</v>
      </c>
      <c r="Z24" s="26">
        <f t="shared" si="4"/>
        <v>24.300511593420506</v>
      </c>
      <c r="AA24" s="26">
        <f t="shared" si="4"/>
        <v>135.55854655995284</v>
      </c>
      <c r="AB24">
        <v>581.52</v>
      </c>
      <c r="AC24" s="27">
        <f t="shared" si="3"/>
        <v>187.51636812375122</v>
      </c>
      <c r="AD24" s="27">
        <v>177.69</v>
      </c>
      <c r="AE24" s="27">
        <f t="shared" si="9"/>
        <v>57.29774290120607</v>
      </c>
      <c r="AF24" s="27">
        <f t="shared" si="10"/>
        <v>130.21862522254514</v>
      </c>
      <c r="AG24" s="27"/>
      <c r="AH24" s="27"/>
      <c r="AI24" s="27"/>
      <c r="AJ24" s="27"/>
      <c r="AK24" s="27"/>
      <c r="AW24">
        <v>119.7</v>
      </c>
      <c r="AX24">
        <v>111</v>
      </c>
    </row>
    <row r="25" spans="1:50" ht="12.75">
      <c r="A25" s="3">
        <v>1995</v>
      </c>
      <c r="B25" s="2">
        <v>18</v>
      </c>
      <c r="C25" s="18">
        <v>2195.7</v>
      </c>
      <c r="D25" s="16">
        <v>313.54</v>
      </c>
      <c r="E25" s="4">
        <v>246.3</v>
      </c>
      <c r="F25" s="15">
        <v>2451.47</v>
      </c>
      <c r="G25" s="15"/>
      <c r="H25" s="15">
        <v>443.1</v>
      </c>
      <c r="I25" s="13">
        <v>346.9</v>
      </c>
      <c r="J25" s="19">
        <v>524.01</v>
      </c>
      <c r="K25" s="19">
        <f t="shared" si="7"/>
        <v>524.07</v>
      </c>
      <c r="L25" s="19">
        <v>19.95</v>
      </c>
      <c r="M25" s="19">
        <v>101.24</v>
      </c>
      <c r="N25" s="19">
        <v>32.87</v>
      </c>
      <c r="O25" s="19">
        <v>276.3</v>
      </c>
      <c r="P25" s="19">
        <v>93.71</v>
      </c>
      <c r="Q25" s="4">
        <f t="shared" si="8"/>
        <v>524.07</v>
      </c>
      <c r="R25">
        <v>3467.31</v>
      </c>
      <c r="S25">
        <f t="shared" si="0"/>
        <v>412.22977019847826</v>
      </c>
      <c r="T25" s="25">
        <f t="shared" si="1"/>
        <v>605.9365392147432</v>
      </c>
      <c r="U25" s="25">
        <f t="shared" si="2"/>
        <v>362.3646797807396</v>
      </c>
      <c r="V25" s="26">
        <f t="shared" si="4"/>
        <v>5.505503464650967</v>
      </c>
      <c r="W25" s="26">
        <f t="shared" si="4"/>
        <v>27.938705301316485</v>
      </c>
      <c r="X25" s="26">
        <f t="shared" si="4"/>
        <v>9.070972375091593</v>
      </c>
      <c r="Y25" s="26">
        <f t="shared" si="4"/>
        <v>76.24915324727128</v>
      </c>
      <c r="Z25" s="26">
        <f t="shared" si="4"/>
        <v>25.86068820413243</v>
      </c>
      <c r="AA25" s="26">
        <f t="shared" si="4"/>
        <v>144.62502259246278</v>
      </c>
      <c r="AB25">
        <v>800.5</v>
      </c>
      <c r="AC25" s="27">
        <f t="shared" si="3"/>
        <v>220.91005130090718</v>
      </c>
      <c r="AD25" s="27">
        <v>259.62</v>
      </c>
      <c r="AE25" s="27">
        <f t="shared" si="9"/>
        <v>71.64605561366837</v>
      </c>
      <c r="AF25" s="27">
        <f t="shared" si="10"/>
        <v>149.26399568723883</v>
      </c>
      <c r="AG25" s="27"/>
      <c r="AH25" s="27"/>
      <c r="AI25" s="27"/>
      <c r="AJ25" s="27"/>
      <c r="AK25" s="27"/>
      <c r="AW25">
        <v>123</v>
      </c>
      <c r="AX25">
        <v>110.9</v>
      </c>
    </row>
    <row r="26" spans="1:50" ht="12.75">
      <c r="A26" s="3">
        <v>1996</v>
      </c>
      <c r="B26" s="2">
        <v>18</v>
      </c>
      <c r="C26" s="18">
        <v>2647.16</v>
      </c>
      <c r="D26" s="16">
        <v>583.9</v>
      </c>
      <c r="E26" s="4">
        <v>238.5</v>
      </c>
      <c r="F26" s="15">
        <v>3280.57</v>
      </c>
      <c r="G26" s="15"/>
      <c r="H26" s="15">
        <v>466.1</v>
      </c>
      <c r="I26" s="13">
        <v>373.6</v>
      </c>
      <c r="J26" s="19">
        <v>684.14</v>
      </c>
      <c r="K26" s="19">
        <v>373.93</v>
      </c>
      <c r="L26" s="19">
        <v>11.38</v>
      </c>
      <c r="M26" s="19">
        <v>88.53</v>
      </c>
      <c r="N26" s="19">
        <v>26.05</v>
      </c>
      <c r="O26" s="19">
        <v>191.19</v>
      </c>
      <c r="P26" s="19">
        <v>56.78</v>
      </c>
      <c r="Q26" s="4">
        <f t="shared" si="8"/>
        <v>373.92999999999995</v>
      </c>
      <c r="R26">
        <v>3514.16</v>
      </c>
      <c r="S26">
        <f t="shared" si="0"/>
        <v>464.17072124348647</v>
      </c>
      <c r="T26" s="25">
        <f t="shared" si="1"/>
        <v>682.2845431558007</v>
      </c>
      <c r="U26" s="25">
        <f t="shared" si="2"/>
        <v>387.9847530703208</v>
      </c>
      <c r="V26" s="26">
        <f t="shared" si="4"/>
        <v>2.9331049506312477</v>
      </c>
      <c r="W26" s="26">
        <f t="shared" si="4"/>
        <v>22.817906966553984</v>
      </c>
      <c r="X26" s="26">
        <f t="shared" si="4"/>
        <v>6.714181367657646</v>
      </c>
      <c r="Y26" s="26">
        <f t="shared" si="4"/>
        <v>49.27770962312726</v>
      </c>
      <c r="Z26" s="26">
        <f t="shared" si="4"/>
        <v>14.634595702710214</v>
      </c>
      <c r="AA26" s="26">
        <f t="shared" si="4"/>
        <v>96.37749861068033</v>
      </c>
      <c r="AB26">
        <v>895.3</v>
      </c>
      <c r="AC26" s="27">
        <f t="shared" si="3"/>
        <v>230.75649053604178</v>
      </c>
      <c r="AD26" s="27">
        <v>341.55</v>
      </c>
      <c r="AE26" s="27">
        <f t="shared" si="9"/>
        <v>88.03180983199496</v>
      </c>
      <c r="AF26" s="27">
        <f t="shared" si="10"/>
        <v>142.72468070404682</v>
      </c>
      <c r="AG26" s="27"/>
      <c r="AH26" s="27"/>
      <c r="AI26" s="27"/>
      <c r="AJ26" s="27"/>
      <c r="AK26" s="27"/>
      <c r="AW26">
        <v>115.1</v>
      </c>
      <c r="AX26">
        <v>112.6</v>
      </c>
    </row>
    <row r="27" spans="1:50" ht="12.75">
      <c r="A27" s="3">
        <v>1997</v>
      </c>
      <c r="B27" s="2">
        <v>18</v>
      </c>
      <c r="C27" s="18">
        <v>2993</v>
      </c>
      <c r="D27" s="16">
        <v>802.25</v>
      </c>
      <c r="E27" s="4">
        <v>231.5</v>
      </c>
      <c r="F27" s="15">
        <v>3817.15</v>
      </c>
      <c r="G27" s="15"/>
      <c r="H27" s="15">
        <v>467.5</v>
      </c>
      <c r="I27" s="13">
        <v>384</v>
      </c>
      <c r="J27" s="19">
        <v>688.36</v>
      </c>
      <c r="K27" s="19">
        <v>688.23</v>
      </c>
      <c r="L27" s="19">
        <v>18.37</v>
      </c>
      <c r="M27" s="19">
        <v>108.41</v>
      </c>
      <c r="N27" s="19">
        <v>30.86</v>
      </c>
      <c r="O27" s="19">
        <v>423.71</v>
      </c>
      <c r="P27" s="19">
        <v>106.88</v>
      </c>
      <c r="Q27" s="4">
        <f t="shared" si="8"/>
        <v>688.2299999999999</v>
      </c>
      <c r="R27">
        <v>3560.29</v>
      </c>
      <c r="S27">
        <f t="shared" si="0"/>
        <v>514.301159137783</v>
      </c>
      <c r="T27" s="25">
        <f t="shared" si="1"/>
        <v>755.9712738166272</v>
      </c>
      <c r="U27" s="25">
        <f t="shared" si="2"/>
        <v>395.9145146996683</v>
      </c>
      <c r="V27" s="26">
        <f t="shared" si="4"/>
        <v>4.639890511196606</v>
      </c>
      <c r="W27" s="26">
        <f t="shared" si="4"/>
        <v>27.382173670050296</v>
      </c>
      <c r="X27" s="26">
        <f t="shared" si="4"/>
        <v>7.7946119311664255</v>
      </c>
      <c r="Y27" s="26">
        <f t="shared" si="4"/>
        <v>107.02057749042535</v>
      </c>
      <c r="Z27" s="26">
        <f t="shared" si="4"/>
        <v>26.99572661059843</v>
      </c>
      <c r="AA27" s="26">
        <f t="shared" si="4"/>
        <v>173.83298021343708</v>
      </c>
      <c r="AB27">
        <v>1021.39</v>
      </c>
      <c r="AC27" s="27">
        <f t="shared" si="3"/>
        <v>257.98245885852486</v>
      </c>
      <c r="AD27" s="27">
        <v>407.76</v>
      </c>
      <c r="AE27" s="27">
        <f t="shared" si="9"/>
        <v>102.99193004058398</v>
      </c>
      <c r="AF27" s="27">
        <f t="shared" si="10"/>
        <v>154.99052881794088</v>
      </c>
      <c r="AG27" s="27"/>
      <c r="AH27" s="27"/>
      <c r="AI27" s="27"/>
      <c r="AJ27" s="27"/>
      <c r="AK27" s="27"/>
      <c r="AW27">
        <v>114.4</v>
      </c>
      <c r="AX27">
        <v>110.8</v>
      </c>
    </row>
    <row r="28" spans="1:50" s="37" customFormat="1" ht="12.75">
      <c r="A28" s="29">
        <v>1998</v>
      </c>
      <c r="B28" s="30">
        <v>18</v>
      </c>
      <c r="C28" s="31">
        <v>3211.4</v>
      </c>
      <c r="D28" s="32">
        <v>822.49</v>
      </c>
      <c r="E28" s="33">
        <v>152.9</v>
      </c>
      <c r="F28" s="34">
        <v>4074.04</v>
      </c>
      <c r="G28" s="34">
        <v>1287.43</v>
      </c>
      <c r="H28" s="34">
        <v>457.6</v>
      </c>
      <c r="I28" s="35">
        <v>384.7</v>
      </c>
      <c r="J28" s="36">
        <v>848.59</v>
      </c>
      <c r="K28" s="36">
        <v>838.88</v>
      </c>
      <c r="L28" s="36">
        <v>28.95</v>
      </c>
      <c r="M28" s="36">
        <v>133.29</v>
      </c>
      <c r="N28" s="36">
        <v>32.62</v>
      </c>
      <c r="O28" s="36">
        <v>472.94</v>
      </c>
      <c r="P28" s="36">
        <v>171.08</v>
      </c>
      <c r="Q28" s="33">
        <f t="shared" si="8"/>
        <v>838.88</v>
      </c>
      <c r="R28" s="37">
        <v>3603.17</v>
      </c>
      <c r="S28" s="37">
        <f t="shared" si="0"/>
        <v>561.1025646193212</v>
      </c>
      <c r="T28" s="38">
        <f t="shared" si="1"/>
        <v>824.7646597339403</v>
      </c>
      <c r="U28" s="38">
        <f t="shared" si="2"/>
        <v>389.37167858719374</v>
      </c>
      <c r="V28" s="39">
        <f t="shared" si="4"/>
        <v>7.4350553961815935</v>
      </c>
      <c r="W28" s="39">
        <f t="shared" si="4"/>
        <v>34.232073704906554</v>
      </c>
      <c r="X28" s="39">
        <f t="shared" si="4"/>
        <v>8.37759955175971</v>
      </c>
      <c r="Y28" s="39">
        <f t="shared" si="4"/>
        <v>121.46235229948613</v>
      </c>
      <c r="Z28" s="39">
        <f t="shared" si="4"/>
        <v>43.937453443134615</v>
      </c>
      <c r="AA28" s="39">
        <f t="shared" si="4"/>
        <v>215.4445343954686</v>
      </c>
      <c r="AB28" s="37">
        <v>1132.06</v>
      </c>
      <c r="AC28" s="40">
        <f t="shared" si="3"/>
        <v>290.74020075306856</v>
      </c>
      <c r="AD28" s="40">
        <v>415.79</v>
      </c>
      <c r="AE28" s="40">
        <f t="shared" si="9"/>
        <v>106.78485952256804</v>
      </c>
      <c r="AF28" s="40">
        <f t="shared" si="10"/>
        <v>183.95534123050052</v>
      </c>
      <c r="AG28" s="40"/>
      <c r="AH28" s="40"/>
      <c r="AI28" s="40"/>
      <c r="AJ28" s="40"/>
      <c r="AK28" s="40"/>
      <c r="AW28" s="37">
        <v>110.4</v>
      </c>
      <c r="AX28" s="37">
        <v>109.1</v>
      </c>
    </row>
    <row r="29" spans="1:50" ht="12.75">
      <c r="A29" s="3">
        <v>1999</v>
      </c>
      <c r="B29" s="2">
        <v>18</v>
      </c>
      <c r="C29" s="18">
        <v>3326.75</v>
      </c>
      <c r="D29" s="16"/>
      <c r="E29" s="4">
        <v>144.058</v>
      </c>
      <c r="F29" s="15"/>
      <c r="G29" s="15">
        <v>1414.12468</v>
      </c>
      <c r="H29" s="15">
        <v>446.61760000000004</v>
      </c>
      <c r="I29" s="13">
        <v>386.6235</v>
      </c>
      <c r="J29" s="19">
        <v>883.9425</v>
      </c>
      <c r="K29" s="19">
        <v>943.34</v>
      </c>
      <c r="L29" s="19">
        <v>68.83</v>
      </c>
      <c r="M29" s="28">
        <v>163.43</v>
      </c>
      <c r="N29" s="19">
        <v>32.93</v>
      </c>
      <c r="O29" s="19">
        <v>532.87</v>
      </c>
      <c r="P29" s="19">
        <v>145.28</v>
      </c>
      <c r="Q29" s="4">
        <f t="shared" si="8"/>
        <v>943.3399999999999</v>
      </c>
      <c r="R29">
        <v>3496.0651</v>
      </c>
      <c r="S29">
        <f>S28*AX29/100</f>
        <v>607.4014377465764</v>
      </c>
      <c r="T29" s="25">
        <f>C$8/100*S29</f>
        <v>892.8193733436927</v>
      </c>
      <c r="U29" s="25">
        <f>C29/T29*100</f>
        <v>372.61176216875845</v>
      </c>
      <c r="V29" s="26">
        <f aca="true" t="shared" si="11" ref="V29:AA33">L29/$U29*100</f>
        <v>18.472310052527654</v>
      </c>
      <c r="W29" s="26">
        <f t="shared" si="11"/>
        <v>43.86066587076267</v>
      </c>
      <c r="X29" s="26">
        <f t="shared" si="11"/>
        <v>8.837616882605486</v>
      </c>
      <c r="Y29" s="26">
        <f t="shared" si="11"/>
        <v>143.0094414890369</v>
      </c>
      <c r="Z29" s="26">
        <f t="shared" si="11"/>
        <v>38.98964411493851</v>
      </c>
      <c r="AA29" s="26">
        <f t="shared" si="11"/>
        <v>253.16967840987118</v>
      </c>
      <c r="AB29">
        <v>1130.67</v>
      </c>
      <c r="AC29" s="27">
        <f>AB29/U29*100</f>
        <v>303.44452719877154</v>
      </c>
      <c r="AD29" s="27">
        <v>433.88</v>
      </c>
      <c r="AE29" s="27">
        <f t="shared" si="9"/>
        <v>116.44291567035738</v>
      </c>
      <c r="AF29" s="27">
        <f>AC29-AE29</f>
        <v>187.00161152841417</v>
      </c>
      <c r="AX29" s="4">
        <v>108.25141</v>
      </c>
    </row>
    <row r="30" spans="1:50" ht="12.75">
      <c r="A30" s="3">
        <v>2000</v>
      </c>
      <c r="B30" s="2">
        <v>18</v>
      </c>
      <c r="C30" s="18">
        <v>3691.88</v>
      </c>
      <c r="D30" s="16"/>
      <c r="E30" s="4">
        <v>131.489</v>
      </c>
      <c r="F30" s="15"/>
      <c r="G30" s="15">
        <v>1627.93895</v>
      </c>
      <c r="H30" s="15">
        <v>443.49127680000004</v>
      </c>
      <c r="I30" s="13">
        <v>392.03622900000005</v>
      </c>
      <c r="J30" s="19">
        <v>1012.24</v>
      </c>
      <c r="K30" s="19">
        <v>1066.17</v>
      </c>
      <c r="L30" s="19">
        <v>76.49</v>
      </c>
      <c r="M30" s="28">
        <v>215.75</v>
      </c>
      <c r="N30" s="19">
        <v>22.01</v>
      </c>
      <c r="O30" s="19">
        <v>623.27</v>
      </c>
      <c r="P30" s="19">
        <v>128.65</v>
      </c>
      <c r="Q30" s="4">
        <f t="shared" si="8"/>
        <v>1066.17</v>
      </c>
      <c r="R30">
        <v>3462.1438</v>
      </c>
      <c r="S30">
        <f>S29*AX30/100</f>
        <v>661.9384786305741</v>
      </c>
      <c r="T30" s="25">
        <f>C$8/100*S30</f>
        <v>972.9833697390808</v>
      </c>
      <c r="U30" s="25">
        <f>C30/T30*100</f>
        <v>379.4391677002691</v>
      </c>
      <c r="V30" s="26">
        <f t="shared" si="11"/>
        <v>20.15869907779838</v>
      </c>
      <c r="W30" s="26">
        <f t="shared" si="11"/>
        <v>56.86023435788993</v>
      </c>
      <c r="X30" s="26">
        <f t="shared" si="11"/>
        <v>5.800666318503627</v>
      </c>
      <c r="Y30" s="26">
        <f t="shared" si="11"/>
        <v>164.26084944724013</v>
      </c>
      <c r="Z30" s="26">
        <f t="shared" si="11"/>
        <v>33.90530312928176</v>
      </c>
      <c r="AA30" s="26">
        <f t="shared" si="11"/>
        <v>280.98575233071386</v>
      </c>
      <c r="AB30">
        <v>1274.94</v>
      </c>
      <c r="AC30" s="27">
        <f>AB30/U30*100</f>
        <v>336.00642962803335</v>
      </c>
      <c r="AD30" s="27">
        <v>578.46</v>
      </c>
      <c r="AE30" s="27">
        <f t="shared" si="9"/>
        <v>152.45131479334884</v>
      </c>
      <c r="AF30" s="27">
        <f>AC30-AE30</f>
        <v>183.5551148346845</v>
      </c>
      <c r="AX30" s="4">
        <v>108.97874741395523</v>
      </c>
    </row>
    <row r="31" spans="1:50" ht="12.75">
      <c r="A31" s="3">
        <v>2001</v>
      </c>
      <c r="B31" s="2">
        <v>18</v>
      </c>
      <c r="C31" s="18">
        <v>3983</v>
      </c>
      <c r="D31" s="16"/>
      <c r="E31" s="4">
        <v>112.1897</v>
      </c>
      <c r="F31" s="15"/>
      <c r="G31" s="15">
        <v>1811.22</v>
      </c>
      <c r="H31" s="15">
        <v>438.16938147840006</v>
      </c>
      <c r="I31" s="13">
        <v>388.5079029390001</v>
      </c>
      <c r="J31" s="19">
        <v>1174.2998</v>
      </c>
      <c r="K31" s="19">
        <v>1210.27</v>
      </c>
      <c r="L31" s="19">
        <v>93.43</v>
      </c>
      <c r="M31" s="28">
        <v>207.58</v>
      </c>
      <c r="N31" s="19">
        <v>29.22</v>
      </c>
      <c r="O31" s="19">
        <v>757.56</v>
      </c>
      <c r="P31" s="19">
        <v>122.48</v>
      </c>
      <c r="Q31" s="4">
        <f t="shared" si="8"/>
        <v>1210.27</v>
      </c>
      <c r="R31">
        <v>3438.8294</v>
      </c>
      <c r="S31">
        <f>S30*AX31/100</f>
        <v>721.5129417073258</v>
      </c>
      <c r="T31" s="25">
        <f>C$8/100*S31</f>
        <v>1060.5518730155982</v>
      </c>
      <c r="U31" s="25">
        <f>C31/T31*100</f>
        <v>375.5591877533198</v>
      </c>
      <c r="V31" s="26">
        <f t="shared" si="11"/>
        <v>24.877570046660143</v>
      </c>
      <c r="W31" s="26">
        <f t="shared" si="11"/>
        <v>55.272246497759944</v>
      </c>
      <c r="X31" s="26">
        <f t="shared" si="11"/>
        <v>7.780398124407677</v>
      </c>
      <c r="Y31" s="26">
        <f t="shared" si="11"/>
        <v>201.7152088681136</v>
      </c>
      <c r="Z31" s="26">
        <f t="shared" si="11"/>
        <v>32.612702336668455</v>
      </c>
      <c r="AA31" s="26">
        <f t="shared" si="11"/>
        <v>322.2581258736098</v>
      </c>
      <c r="AB31">
        <v>1426.47</v>
      </c>
      <c r="AC31" s="27">
        <f>AB31/U31*100</f>
        <v>379.82561644503147</v>
      </c>
      <c r="AD31" s="27">
        <v>600.74</v>
      </c>
      <c r="AE31" s="27">
        <f t="shared" si="9"/>
        <v>159.9588079827744</v>
      </c>
      <c r="AF31" s="27">
        <f>AC31-AE31</f>
        <v>219.86680846225707</v>
      </c>
      <c r="AX31" s="4">
        <v>109</v>
      </c>
    </row>
    <row r="32" spans="1:50" ht="12.75">
      <c r="A32" s="3">
        <v>2002</v>
      </c>
      <c r="B32" s="2">
        <v>18</v>
      </c>
      <c r="C32" s="18">
        <v>4140.94</v>
      </c>
      <c r="D32" s="16"/>
      <c r="E32" s="4">
        <v>107.4</v>
      </c>
      <c r="F32" s="15"/>
      <c r="G32" s="15">
        <v>2099.4</v>
      </c>
      <c r="H32" s="15">
        <v>434.6640264265729</v>
      </c>
      <c r="I32" s="13">
        <v>386.56536342430513</v>
      </c>
      <c r="J32" s="19">
        <v>1347.96</v>
      </c>
      <c r="K32" s="19">
        <v>1355.87</v>
      </c>
      <c r="L32" s="19">
        <v>91.15</v>
      </c>
      <c r="M32" s="28">
        <v>217.03</v>
      </c>
      <c r="N32" s="19">
        <v>43.95</v>
      </c>
      <c r="O32" s="19">
        <v>853.04</v>
      </c>
      <c r="P32" s="19">
        <v>150.7</v>
      </c>
      <c r="Q32" s="4">
        <f t="shared" si="8"/>
        <v>1355.8700000000001</v>
      </c>
      <c r="R32">
        <v>3468.7</v>
      </c>
      <c r="S32">
        <f>S31*AX32/100</f>
        <v>786.4491064609851</v>
      </c>
      <c r="T32" s="25">
        <f>C$8/100*S32</f>
        <v>1156.001541587002</v>
      </c>
      <c r="U32" s="25">
        <f>C32/T32*100</f>
        <v>358.2123250731277</v>
      </c>
      <c r="V32" s="26">
        <f t="shared" si="11"/>
        <v>25.445802285388165</v>
      </c>
      <c r="W32" s="26">
        <f t="shared" si="11"/>
        <v>60.586971694984015</v>
      </c>
      <c r="X32" s="26">
        <f t="shared" si="11"/>
        <v>12.269259576991878</v>
      </c>
      <c r="Y32" s="26">
        <f t="shared" si="11"/>
        <v>238.13809305021957</v>
      </c>
      <c r="Z32" s="26">
        <f t="shared" si="11"/>
        <v>42.07002089312118</v>
      </c>
      <c r="AA32" s="26">
        <f t="shared" si="11"/>
        <v>378.5101475007049</v>
      </c>
      <c r="AB32">
        <v>1572.89</v>
      </c>
      <c r="AC32" s="27">
        <f>AB32/U32*100</f>
        <v>439.09432755528456</v>
      </c>
      <c r="AD32" s="27">
        <v>671.73</v>
      </c>
      <c r="AE32" s="27">
        <f t="shared" si="9"/>
        <v>187.5228608794711</v>
      </c>
      <c r="AF32" s="27">
        <f>AC32-AE32</f>
        <v>251.57146667581347</v>
      </c>
      <c r="AX32" s="4">
        <v>109</v>
      </c>
    </row>
    <row r="33" spans="1:50" ht="12.75">
      <c r="A33" s="3">
        <v>2003</v>
      </c>
      <c r="B33" s="2">
        <v>18</v>
      </c>
      <c r="C33" s="18">
        <v>4638.73</v>
      </c>
      <c r="D33" s="16"/>
      <c r="E33" s="4">
        <v>100.24440000000001</v>
      </c>
      <c r="F33" s="15"/>
      <c r="G33" s="15">
        <v>2611.45</v>
      </c>
      <c r="H33" s="15">
        <v>437.2359334709389</v>
      </c>
      <c r="I33" s="13">
        <v>395.84293214648847</v>
      </c>
      <c r="J33" s="19">
        <v>1590.3231999999998</v>
      </c>
      <c r="K33" s="19">
        <v>1557</v>
      </c>
      <c r="L33" s="19">
        <v>89.27</v>
      </c>
      <c r="M33" s="28">
        <v>287.2</v>
      </c>
      <c r="N33" s="19">
        <v>47.25</v>
      </c>
      <c r="O33" s="19">
        <v>943.8</v>
      </c>
      <c r="P33" s="19">
        <v>189.48</v>
      </c>
      <c r="Q33" s="4">
        <f t="shared" si="8"/>
        <v>1557</v>
      </c>
      <c r="R33">
        <v>3515.9</v>
      </c>
      <c r="S33">
        <f>S32*AX33/100</f>
        <v>861.9482206812396</v>
      </c>
      <c r="T33" s="25">
        <f>C$8/100*S33</f>
        <v>1266.977689579354</v>
      </c>
      <c r="U33" s="25">
        <f>C33/T33*100</f>
        <v>366.12562621683514</v>
      </c>
      <c r="V33" s="26">
        <f t="shared" si="11"/>
        <v>24.382341362560215</v>
      </c>
      <c r="W33" s="26">
        <f t="shared" si="11"/>
        <v>78.44302049207229</v>
      </c>
      <c r="X33" s="26">
        <f t="shared" si="11"/>
        <v>12.90540640059337</v>
      </c>
      <c r="Y33" s="26">
        <f t="shared" si="11"/>
        <v>257.78037165883643</v>
      </c>
      <c r="Z33" s="26">
        <f t="shared" si="11"/>
        <v>51.752728143585855</v>
      </c>
      <c r="AA33" s="26">
        <f t="shared" si="11"/>
        <v>425.26386805764815</v>
      </c>
      <c r="AB33">
        <v>1738.27</v>
      </c>
      <c r="AC33" s="27">
        <f>AB33/U33*100</f>
        <v>474.774196485914</v>
      </c>
      <c r="AD33" s="27">
        <v>717.99</v>
      </c>
      <c r="AE33" s="27">
        <f t="shared" si="9"/>
        <v>196.1048199272388</v>
      </c>
      <c r="AF33" s="27">
        <f>AC33-AE33</f>
        <v>278.6693765586752</v>
      </c>
      <c r="AX33" s="4">
        <v>109.6</v>
      </c>
    </row>
    <row r="34" spans="1:11" ht="12.75">
      <c r="A34" s="3"/>
      <c r="B34" s="3"/>
      <c r="C34" s="3"/>
      <c r="D34" s="3"/>
      <c r="E34" s="3"/>
      <c r="F34" s="3"/>
      <c r="G34" s="3"/>
      <c r="H34" s="3"/>
      <c r="I34" s="6"/>
      <c r="J34" s="4"/>
      <c r="K34" s="4"/>
    </row>
    <row r="35" spans="1:11" ht="12.75">
      <c r="A35" s="3" t="s">
        <v>22</v>
      </c>
      <c r="B35" s="6" t="s">
        <v>23</v>
      </c>
      <c r="C35" s="3"/>
      <c r="D35" s="3"/>
      <c r="E35" s="3"/>
      <c r="F35" s="3"/>
      <c r="G35" s="3"/>
      <c r="H35" s="3"/>
      <c r="I35" s="3"/>
      <c r="J35" s="4"/>
      <c r="K35" s="4"/>
    </row>
    <row r="36" spans="1:11" ht="12.75">
      <c r="A36" s="3"/>
      <c r="B36" s="6" t="s">
        <v>24</v>
      </c>
      <c r="C36" s="3"/>
      <c r="D36" s="3"/>
      <c r="E36" s="3"/>
      <c r="F36" s="3"/>
      <c r="G36" s="3"/>
      <c r="H36" s="3"/>
      <c r="I36" s="7"/>
      <c r="J36" s="4"/>
      <c r="K36" s="4"/>
    </row>
    <row r="37" spans="1:9" ht="12.75">
      <c r="A37" s="3"/>
      <c r="B37" s="6" t="s">
        <v>25</v>
      </c>
      <c r="C37" s="3"/>
      <c r="D37" s="3"/>
      <c r="E37" s="3"/>
      <c r="F37" s="3"/>
      <c r="G37" s="3"/>
      <c r="H37" s="3"/>
      <c r="I37" s="3"/>
    </row>
    <row r="38" spans="1:9" ht="12.75">
      <c r="A38" s="3"/>
      <c r="B38" s="6" t="s">
        <v>64</v>
      </c>
      <c r="C38" s="3"/>
      <c r="D38" s="3"/>
      <c r="E38" s="3"/>
      <c r="F38" s="3"/>
      <c r="G38" s="3"/>
      <c r="H38" s="3"/>
      <c r="I38" s="3"/>
    </row>
    <row r="39" spans="1:17" ht="12.75">
      <c r="A39" s="3"/>
      <c r="B39" s="6" t="s">
        <v>65</v>
      </c>
      <c r="C39" s="3"/>
      <c r="D39" s="3"/>
      <c r="E39" s="3"/>
      <c r="F39" s="3"/>
      <c r="G39" s="3"/>
      <c r="H39" s="3"/>
      <c r="I39" s="3"/>
      <c r="J39" s="3"/>
      <c r="K39" s="3"/>
      <c r="L39" s="8"/>
      <c r="M39" s="8"/>
      <c r="N39" s="8"/>
      <c r="O39" s="8"/>
      <c r="P39" s="8"/>
      <c r="Q39" s="3"/>
    </row>
    <row r="40" spans="1:17" ht="12.75">
      <c r="A40" s="3"/>
      <c r="B40" s="6" t="s">
        <v>69</v>
      </c>
      <c r="C40" s="3"/>
      <c r="D40" s="3"/>
      <c r="E40" s="3"/>
      <c r="F40" s="3"/>
      <c r="G40" s="3"/>
      <c r="H40" s="3"/>
      <c r="I40" s="3"/>
      <c r="J40" s="3"/>
      <c r="K40" s="3"/>
      <c r="L40" s="8"/>
      <c r="M40" s="8"/>
      <c r="N40" s="8"/>
      <c r="O40" s="8"/>
      <c r="P40" s="8"/>
      <c r="Q40" s="3"/>
    </row>
    <row r="41" spans="1:17" ht="12.75">
      <c r="A41" s="3"/>
      <c r="B41" s="3"/>
      <c r="C41" s="3"/>
      <c r="D41" s="3"/>
      <c r="E41" s="3"/>
      <c r="F41" s="3"/>
      <c r="G41" s="3"/>
      <c r="H41" s="3"/>
      <c r="J41" s="3"/>
      <c r="K41" s="3"/>
      <c r="L41" s="8"/>
      <c r="M41" s="8"/>
      <c r="N41" s="8"/>
      <c r="O41" s="8"/>
      <c r="P41" s="8"/>
      <c r="Q41" s="3"/>
    </row>
    <row r="42" spans="1:17" ht="12.75">
      <c r="A42" s="3" t="s">
        <v>66</v>
      </c>
      <c r="B42" s="6" t="s">
        <v>67</v>
      </c>
      <c r="C42" s="3"/>
      <c r="D42" s="3"/>
      <c r="E42" s="3"/>
      <c r="F42" s="3"/>
      <c r="G42" s="3"/>
      <c r="H42" s="3"/>
      <c r="J42" s="3"/>
      <c r="K42" s="3"/>
      <c r="L42" s="8"/>
      <c r="M42" s="8"/>
      <c r="N42" s="8"/>
      <c r="O42" s="8"/>
      <c r="P42" s="8"/>
      <c r="Q42" s="3"/>
    </row>
    <row r="43" spans="1:17" ht="12.75">
      <c r="A43" s="3"/>
      <c r="B43" s="6" t="s">
        <v>68</v>
      </c>
      <c r="C43" s="3"/>
      <c r="D43" s="3"/>
      <c r="E43" s="3"/>
      <c r="F43" s="3"/>
      <c r="G43" s="3"/>
      <c r="H43" s="3"/>
      <c r="J43" s="3"/>
      <c r="K43" s="3"/>
      <c r="L43" s="8"/>
      <c r="M43" s="8"/>
      <c r="N43" s="8"/>
      <c r="O43" s="8"/>
      <c r="P43" s="8"/>
      <c r="Q43" s="3"/>
    </row>
    <row r="44" spans="1:17" ht="12.75">
      <c r="A44" s="3"/>
      <c r="B44" s="3"/>
      <c r="C44" s="3"/>
      <c r="D44" s="3"/>
      <c r="E44" s="3"/>
      <c r="F44" s="3"/>
      <c r="G44" s="3"/>
      <c r="H44" s="3"/>
      <c r="J44" s="3"/>
      <c r="K44" s="3"/>
      <c r="L44" s="8"/>
      <c r="M44" s="8"/>
      <c r="N44" s="8"/>
      <c r="O44" s="8"/>
      <c r="P44" s="8"/>
      <c r="Q44" s="3"/>
    </row>
    <row r="45" spans="1:17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8"/>
      <c r="M45" s="8"/>
      <c r="N45" s="8"/>
      <c r="O45" s="8"/>
      <c r="P45" s="8"/>
      <c r="Q45" s="3"/>
    </row>
    <row r="46" spans="1:17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8"/>
      <c r="M46" s="8"/>
      <c r="N46" s="8"/>
      <c r="O46" s="8"/>
      <c r="P46" s="8"/>
      <c r="Q46" s="3"/>
    </row>
    <row r="47" spans="1:17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8"/>
      <c r="M47" s="8"/>
      <c r="N47" s="8"/>
      <c r="O47" s="8"/>
      <c r="P47" s="8"/>
      <c r="Q47" s="3"/>
    </row>
    <row r="48" spans="1:17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8"/>
      <c r="M48" s="8"/>
      <c r="N48" s="8"/>
      <c r="O48" s="8"/>
      <c r="P48" s="8"/>
      <c r="Q48" s="3"/>
    </row>
    <row r="49" spans="1:17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8"/>
      <c r="M49" s="8"/>
      <c r="N49" s="8"/>
      <c r="O49" s="8"/>
      <c r="P49" s="8"/>
      <c r="Q49" s="3"/>
    </row>
    <row r="50" spans="1:17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8"/>
      <c r="M50" s="8"/>
      <c r="N50" s="8"/>
      <c r="O50" s="8"/>
      <c r="P50" s="8"/>
      <c r="Q50" s="3"/>
    </row>
    <row r="51" spans="1:17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8"/>
      <c r="M51" s="8"/>
      <c r="N51" s="8"/>
      <c r="O51" s="8"/>
      <c r="P51" s="8"/>
      <c r="Q51" s="3"/>
    </row>
    <row r="52" spans="1:15" ht="12.75">
      <c r="A52" s="3"/>
      <c r="B52" s="3"/>
      <c r="C52" s="3"/>
      <c r="D52" s="3"/>
      <c r="E52" s="3"/>
      <c r="F52" s="3"/>
      <c r="G52" s="3"/>
      <c r="H52" s="3"/>
      <c r="I52" s="3"/>
      <c r="J52" s="5"/>
      <c r="K52" s="5"/>
      <c r="L52" s="4"/>
      <c r="M52" s="4"/>
      <c r="N52" s="4"/>
      <c r="O52" s="4"/>
    </row>
    <row r="53" spans="1:15" ht="12.75">
      <c r="A53" s="3"/>
      <c r="B53" s="3"/>
      <c r="C53" s="3"/>
      <c r="D53" s="3"/>
      <c r="E53" s="3"/>
      <c r="F53" s="3"/>
      <c r="G53" s="3"/>
      <c r="H53" s="3"/>
      <c r="I53" s="3"/>
      <c r="J53" s="5"/>
      <c r="K53" s="5"/>
      <c r="L53" s="4"/>
      <c r="M53" s="4"/>
      <c r="N53" s="4"/>
      <c r="O53" s="4"/>
    </row>
    <row r="54" spans="1:16" ht="12.75">
      <c r="A54" s="3"/>
      <c r="B54" s="6"/>
      <c r="C54" s="3"/>
      <c r="D54" s="3"/>
      <c r="E54" s="3"/>
      <c r="F54" s="3"/>
      <c r="G54" s="3"/>
      <c r="H54" s="3"/>
      <c r="I54" s="6"/>
      <c r="J54" s="5"/>
      <c r="K54" s="5"/>
      <c r="L54" s="4"/>
      <c r="M54" s="4"/>
      <c r="N54" s="4"/>
      <c r="O54" s="4"/>
      <c r="P54" s="6"/>
    </row>
    <row r="55" spans="1:15" ht="12.75">
      <c r="A55" s="3"/>
      <c r="B55" s="6"/>
      <c r="C55" s="3"/>
      <c r="D55" s="3"/>
      <c r="E55" s="3"/>
      <c r="F55" s="3"/>
      <c r="G55" s="3"/>
      <c r="H55" s="3"/>
      <c r="I55" s="6"/>
      <c r="J55" s="5"/>
      <c r="K55" s="5"/>
      <c r="L55" s="4"/>
      <c r="M55" s="4"/>
      <c r="N55" s="4"/>
      <c r="O55" s="4"/>
    </row>
    <row r="56" spans="1:15" ht="12.75">
      <c r="A56" s="3"/>
      <c r="B56" s="6"/>
      <c r="C56" s="3"/>
      <c r="D56" s="3"/>
      <c r="E56" s="3"/>
      <c r="F56" s="3"/>
      <c r="G56" s="3"/>
      <c r="H56" s="3"/>
      <c r="I56" s="6"/>
      <c r="J56" s="5"/>
      <c r="K56" s="5"/>
      <c r="L56" s="4"/>
      <c r="M56" s="4"/>
      <c r="N56" s="4"/>
      <c r="O56" s="4"/>
    </row>
    <row r="57" spans="1:15" ht="12.75">
      <c r="A57" s="3"/>
      <c r="B57" s="3"/>
      <c r="C57" s="3"/>
      <c r="D57" s="3"/>
      <c r="E57" s="3"/>
      <c r="F57" s="3"/>
      <c r="G57" s="3"/>
      <c r="H57" s="3"/>
      <c r="I57" s="3"/>
      <c r="J57" s="5"/>
      <c r="K57" s="5"/>
      <c r="L57" s="4"/>
      <c r="M57" s="4"/>
      <c r="N57" s="4"/>
      <c r="O57" s="4"/>
    </row>
    <row r="58" spans="1:15" ht="12.75">
      <c r="A58" s="3"/>
      <c r="B58" s="3"/>
      <c r="C58" s="3"/>
      <c r="D58" s="3"/>
      <c r="E58" s="3"/>
      <c r="F58" s="3"/>
      <c r="G58" s="3"/>
      <c r="H58" s="3"/>
      <c r="I58" s="3"/>
      <c r="J58" s="5"/>
      <c r="K58" s="5"/>
      <c r="L58" s="4"/>
      <c r="M58" s="4"/>
      <c r="N58" s="4"/>
      <c r="O58" s="4"/>
    </row>
    <row r="59" spans="1:15" ht="12.75">
      <c r="A59" s="3"/>
      <c r="B59" s="3"/>
      <c r="C59" s="3"/>
      <c r="D59" s="3"/>
      <c r="E59" s="3"/>
      <c r="F59" s="3"/>
      <c r="G59" s="3"/>
      <c r="H59" s="3"/>
      <c r="I59" s="3"/>
      <c r="J59" s="5"/>
      <c r="K59" s="5"/>
      <c r="L59" s="4"/>
      <c r="M59" s="4"/>
      <c r="N59" s="4"/>
      <c r="O59" s="4"/>
    </row>
    <row r="60" spans="1:15" ht="12.75">
      <c r="A60" s="3"/>
      <c r="B60" s="3"/>
      <c r="C60" s="3"/>
      <c r="D60" s="3"/>
      <c r="E60" s="3"/>
      <c r="F60" s="3"/>
      <c r="G60" s="3"/>
      <c r="H60" s="3"/>
      <c r="I60" s="3"/>
      <c r="J60" s="5"/>
      <c r="K60" s="5"/>
      <c r="L60" s="4"/>
      <c r="M60" s="4"/>
      <c r="N60" s="4"/>
      <c r="O60" s="4"/>
    </row>
    <row r="61" spans="1:15" ht="12.75">
      <c r="A61" s="3"/>
      <c r="B61" s="3"/>
      <c r="C61" s="3"/>
      <c r="D61" s="3"/>
      <c r="E61" s="3"/>
      <c r="F61" s="3"/>
      <c r="G61" s="3"/>
      <c r="H61" s="3"/>
      <c r="I61" s="3"/>
      <c r="J61" s="5"/>
      <c r="K61" s="5"/>
      <c r="L61" s="4"/>
      <c r="M61" s="4"/>
      <c r="N61" s="4"/>
      <c r="O61" s="4"/>
    </row>
    <row r="62" spans="1:15" ht="12.75">
      <c r="A62" s="3"/>
      <c r="B62" s="3"/>
      <c r="C62" s="3"/>
      <c r="D62" s="3"/>
      <c r="E62" s="3"/>
      <c r="F62" s="3"/>
      <c r="G62" s="3"/>
      <c r="H62" s="3"/>
      <c r="I62" s="3"/>
      <c r="J62" s="5"/>
      <c r="K62" s="5"/>
      <c r="L62" s="4"/>
      <c r="M62" s="4"/>
      <c r="N62" s="4"/>
      <c r="O62" s="4"/>
    </row>
    <row r="63" spans="1:15" ht="12.75">
      <c r="A63" s="3"/>
      <c r="B63" s="3"/>
      <c r="C63" s="3"/>
      <c r="D63" s="3"/>
      <c r="E63" s="3"/>
      <c r="F63" s="3"/>
      <c r="G63" s="3"/>
      <c r="H63" s="3"/>
      <c r="I63" s="3"/>
      <c r="J63" s="5"/>
      <c r="K63" s="5"/>
      <c r="L63" s="4"/>
      <c r="M63" s="4"/>
      <c r="N63" s="4"/>
      <c r="O63" s="4"/>
    </row>
    <row r="64" spans="1:15" ht="12.75">
      <c r="A64" s="3"/>
      <c r="B64" s="3"/>
      <c r="C64" s="3"/>
      <c r="D64" s="3"/>
      <c r="E64" s="3"/>
      <c r="F64" s="3"/>
      <c r="G64" s="3"/>
      <c r="H64" s="3"/>
      <c r="I64" s="3"/>
      <c r="J64" s="5"/>
      <c r="K64" s="5"/>
      <c r="L64" s="4"/>
      <c r="M64" s="4"/>
      <c r="N64" s="4"/>
      <c r="O64" s="4"/>
    </row>
  </sheetData>
  <printOptions gridLines="1"/>
  <pageMargins left="0.75" right="0.75" top="1" bottom="1" header="0.5" footer="0.5"/>
  <pageSetup horizontalDpi="600" verticalDpi="600" orientation="landscape" paperSize="9" scale="80" r:id="rId3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59"/>
  <sheetViews>
    <sheetView workbookViewId="0" topLeftCell="A1">
      <selection activeCell="A1" sqref="A1:IV16384"/>
    </sheetView>
  </sheetViews>
  <sheetFormatPr defaultColWidth="9.140625" defaultRowHeight="12.75"/>
  <cols>
    <col min="1" max="1" width="9.00390625" style="0" customWidth="1"/>
    <col min="2" max="2" width="6.421875" style="0" customWidth="1"/>
    <col min="4" max="4" width="14.421875" style="0" customWidth="1"/>
    <col min="5" max="5" width="17.140625" style="0" customWidth="1"/>
    <col min="6" max="6" width="11.421875" style="0" customWidth="1"/>
    <col min="7" max="7" width="15.28125" style="0" customWidth="1"/>
    <col min="8" max="8" width="10.00390625" style="0" customWidth="1"/>
    <col min="9" max="9" width="12.140625" style="0" customWidth="1"/>
    <col min="10" max="10" width="10.140625" style="0" customWidth="1"/>
    <col min="11" max="11" width="9.7109375" style="0" customWidth="1"/>
    <col min="12" max="12" width="9.00390625" style="0" customWidth="1"/>
    <col min="13" max="13" width="10.28125" style="0" customWidth="1"/>
    <col min="14" max="14" width="11.57421875" style="0" customWidth="1"/>
    <col min="15" max="15" width="11.00390625" style="0" customWidth="1"/>
    <col min="18" max="18" width="9.28125" style="0" bestFit="1" customWidth="1"/>
    <col min="19" max="19" width="19.140625" style="0" bestFit="1" customWidth="1"/>
    <col min="20" max="21" width="11.7109375" style="0" bestFit="1" customWidth="1"/>
    <col min="22" max="22" width="11.140625" style="0" bestFit="1" customWidth="1"/>
    <col min="23" max="23" width="12.28125" style="0" bestFit="1" customWidth="1"/>
    <col min="24" max="24" width="15.421875" style="0" bestFit="1" customWidth="1"/>
    <col min="25" max="25" width="13.57421875" style="0" bestFit="1" customWidth="1"/>
  </cols>
  <sheetData>
    <row r="1" ht="12.75">
      <c r="F1" s="1" t="s">
        <v>0</v>
      </c>
    </row>
    <row r="2" spans="6:10" ht="12.75">
      <c r="F2" s="1" t="s">
        <v>1</v>
      </c>
      <c r="H2" s="1"/>
      <c r="I2" s="1"/>
      <c r="J2" s="1"/>
    </row>
    <row r="3" spans="1:16" ht="12.75">
      <c r="A3" s="1"/>
      <c r="B3" s="1"/>
      <c r="C3" s="1"/>
      <c r="D3" s="1"/>
      <c r="E3" s="1"/>
      <c r="F3" s="1"/>
      <c r="G3" s="1"/>
      <c r="J3" s="1"/>
      <c r="K3" s="1"/>
      <c r="P3" t="s">
        <v>28</v>
      </c>
    </row>
    <row r="4" spans="1:48" ht="12.75">
      <c r="A4" s="1"/>
      <c r="B4" s="1"/>
      <c r="C4" s="1"/>
      <c r="D4" s="1"/>
      <c r="E4" s="1"/>
      <c r="F4" s="7" t="s">
        <v>2</v>
      </c>
      <c r="G4" s="7"/>
      <c r="K4" s="1"/>
      <c r="L4" s="1"/>
      <c r="M4" s="1"/>
      <c r="P4" t="s">
        <v>29</v>
      </c>
      <c r="Q4" t="s">
        <v>33</v>
      </c>
      <c r="Z4" t="s">
        <v>43</v>
      </c>
      <c r="AB4" t="s">
        <v>58</v>
      </c>
      <c r="AC4" t="s">
        <v>61</v>
      </c>
      <c r="AO4" t="s">
        <v>45</v>
      </c>
      <c r="AQ4" t="s">
        <v>46</v>
      </c>
      <c r="AV4" t="s">
        <v>31</v>
      </c>
    </row>
    <row r="5" spans="1:48" ht="12.75">
      <c r="A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1" t="s">
        <v>14</v>
      </c>
      <c r="P5" t="s">
        <v>27</v>
      </c>
      <c r="Q5" t="s">
        <v>32</v>
      </c>
      <c r="R5" s="21" t="s">
        <v>34</v>
      </c>
      <c r="S5" s="21" t="s">
        <v>35</v>
      </c>
      <c r="T5" s="22" t="s">
        <v>36</v>
      </c>
      <c r="U5" s="23" t="s">
        <v>37</v>
      </c>
      <c r="V5" s="23" t="s">
        <v>38</v>
      </c>
      <c r="W5" s="23" t="s">
        <v>39</v>
      </c>
      <c r="X5" s="24" t="s">
        <v>40</v>
      </c>
      <c r="Y5" s="24" t="s">
        <v>41</v>
      </c>
      <c r="Z5" t="s">
        <v>56</v>
      </c>
      <c r="AA5" t="s">
        <v>57</v>
      </c>
      <c r="AB5" t="s">
        <v>59</v>
      </c>
      <c r="AC5" t="s">
        <v>60</v>
      </c>
      <c r="AD5" t="s">
        <v>62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U5" t="s">
        <v>44</v>
      </c>
      <c r="AV5" t="s">
        <v>30</v>
      </c>
    </row>
    <row r="6" spans="1:25" ht="12.75">
      <c r="A6" s="2"/>
      <c r="C6" s="2" t="s">
        <v>15</v>
      </c>
      <c r="D6" s="11" t="s">
        <v>16</v>
      </c>
      <c r="E6" s="10" t="s">
        <v>17</v>
      </c>
      <c r="F6" s="10" t="s">
        <v>18</v>
      </c>
      <c r="G6" s="10" t="s">
        <v>19</v>
      </c>
      <c r="H6" s="2" t="s">
        <v>20</v>
      </c>
      <c r="I6" s="2" t="s">
        <v>21</v>
      </c>
      <c r="R6" s="21"/>
      <c r="S6" s="21" t="s">
        <v>42</v>
      </c>
      <c r="T6" s="22"/>
      <c r="U6" s="22"/>
      <c r="V6" s="22"/>
      <c r="W6" s="22"/>
      <c r="X6" s="22"/>
      <c r="Y6" s="22"/>
    </row>
    <row r="7" spans="1:25" ht="12.75">
      <c r="A7" s="2"/>
      <c r="B7" s="2" t="s">
        <v>26</v>
      </c>
      <c r="C7" s="2"/>
      <c r="D7" s="11"/>
      <c r="E7" s="10"/>
      <c r="F7" s="10"/>
      <c r="G7" s="2"/>
      <c r="H7" s="2"/>
      <c r="I7" s="2"/>
      <c r="J7" s="2"/>
      <c r="K7" s="2"/>
      <c r="L7" s="2"/>
      <c r="M7" s="2"/>
      <c r="N7" s="1"/>
      <c r="O7" s="2"/>
      <c r="R7" s="21"/>
      <c r="S7" s="21"/>
      <c r="T7" s="22"/>
      <c r="U7" s="22"/>
      <c r="V7" s="22"/>
      <c r="W7" s="22"/>
      <c r="X7" s="22"/>
      <c r="Y7" s="22"/>
    </row>
    <row r="8" spans="1:42" ht="12.75">
      <c r="A8" s="12">
        <v>1978</v>
      </c>
      <c r="B8" s="2">
        <v>18</v>
      </c>
      <c r="C8" s="18">
        <v>146.99</v>
      </c>
      <c r="D8" s="16"/>
      <c r="E8" s="17">
        <v>142.78</v>
      </c>
      <c r="F8" s="17">
        <v>100</v>
      </c>
      <c r="G8" s="13"/>
      <c r="H8" s="2"/>
      <c r="I8" s="2"/>
      <c r="J8" s="2"/>
      <c r="K8" s="2"/>
      <c r="L8" s="2"/>
      <c r="M8" s="2"/>
      <c r="N8" s="1"/>
      <c r="O8" s="2"/>
      <c r="P8">
        <v>2280.05</v>
      </c>
      <c r="Q8">
        <v>100</v>
      </c>
      <c r="R8" s="25">
        <f>C$8/100*Q8</f>
        <v>146.99</v>
      </c>
      <c r="S8" s="25">
        <f>C8/R8*100</f>
        <v>100</v>
      </c>
      <c r="T8" s="26"/>
      <c r="U8" s="22"/>
      <c r="V8" s="22"/>
      <c r="W8" s="22"/>
      <c r="X8" s="22"/>
      <c r="Y8" s="22"/>
      <c r="Z8">
        <v>42.41</v>
      </c>
      <c r="AA8" s="27">
        <f>Z8/S8*100</f>
        <v>42.41</v>
      </c>
      <c r="AB8" s="27"/>
      <c r="AC8" s="27"/>
      <c r="AD8" s="27"/>
      <c r="AE8" s="27"/>
      <c r="AF8" s="27"/>
      <c r="AG8" s="27"/>
      <c r="AH8" s="27"/>
      <c r="AI8" s="27"/>
      <c r="AJ8">
        <v>127.69</v>
      </c>
      <c r="AL8">
        <v>17.17</v>
      </c>
      <c r="AP8">
        <v>146.99</v>
      </c>
    </row>
    <row r="9" spans="1:48" ht="12.75">
      <c r="A9" s="12">
        <v>1979</v>
      </c>
      <c r="B9" s="2">
        <v>18</v>
      </c>
      <c r="C9" s="18">
        <v>178.01</v>
      </c>
      <c r="D9" s="16"/>
      <c r="E9" s="17">
        <v>164.12</v>
      </c>
      <c r="F9" s="17">
        <v>102</v>
      </c>
      <c r="G9" s="13"/>
      <c r="H9" s="2"/>
      <c r="I9" s="2"/>
      <c r="J9" s="2"/>
      <c r="K9" s="2"/>
      <c r="L9" s="2"/>
      <c r="M9" s="2"/>
      <c r="N9" s="1"/>
      <c r="O9" s="2"/>
      <c r="P9">
        <v>2328.12</v>
      </c>
      <c r="Q9">
        <f aca="true" t="shared" si="0" ref="Q9:Q28">Q8*AV9/100</f>
        <v>109.1</v>
      </c>
      <c r="R9" s="25">
        <f aca="true" t="shared" si="1" ref="R9:R28">C$8/100*Q9</f>
        <v>160.36608999999999</v>
      </c>
      <c r="S9" s="25">
        <f aca="true" t="shared" si="2" ref="S9:S28">C9/R9*100</f>
        <v>111.0022698688981</v>
      </c>
      <c r="T9" s="26"/>
      <c r="U9" s="22"/>
      <c r="V9" s="22"/>
      <c r="W9" s="22"/>
      <c r="X9" s="22"/>
      <c r="Y9" s="22"/>
      <c r="Z9">
        <v>41.82</v>
      </c>
      <c r="AA9" s="27">
        <f aca="true" t="shared" si="3" ref="AA9:AA28">Z9/S9*100</f>
        <v>37.67490525139037</v>
      </c>
      <c r="AB9" s="27"/>
      <c r="AC9" s="27"/>
      <c r="AD9" s="27"/>
      <c r="AE9" s="27"/>
      <c r="AF9" s="27"/>
      <c r="AG9" s="27"/>
      <c r="AH9" s="27"/>
      <c r="AI9" s="27"/>
      <c r="AJ9">
        <v>157.27</v>
      </c>
      <c r="AL9">
        <v>18.95</v>
      </c>
      <c r="AP9">
        <v>178.01</v>
      </c>
      <c r="AU9">
        <v>98</v>
      </c>
      <c r="AV9">
        <v>109.1</v>
      </c>
    </row>
    <row r="10" spans="1:48" ht="12.75">
      <c r="A10" s="12">
        <v>1980</v>
      </c>
      <c r="B10" s="2">
        <v>18</v>
      </c>
      <c r="C10" s="18">
        <v>191.72</v>
      </c>
      <c r="D10" s="16"/>
      <c r="E10" s="17">
        <v>177.85</v>
      </c>
      <c r="F10" s="17">
        <v>113</v>
      </c>
      <c r="G10" s="13"/>
      <c r="H10" s="2"/>
      <c r="I10" s="2"/>
      <c r="J10" s="2"/>
      <c r="K10" s="2"/>
      <c r="L10" s="2"/>
      <c r="M10" s="2"/>
      <c r="N10" s="1"/>
      <c r="O10" s="2"/>
      <c r="P10">
        <v>2399.95</v>
      </c>
      <c r="Q10">
        <f t="shared" si="0"/>
        <v>114.7732</v>
      </c>
      <c r="R10" s="25">
        <f t="shared" si="1"/>
        <v>168.70512668</v>
      </c>
      <c r="S10" s="25">
        <f t="shared" si="2"/>
        <v>113.64207109346157</v>
      </c>
      <c r="T10" s="26"/>
      <c r="U10" s="22"/>
      <c r="V10" s="22"/>
      <c r="W10" s="22"/>
      <c r="X10" s="22"/>
      <c r="Y10" s="22"/>
      <c r="Z10">
        <v>40.02</v>
      </c>
      <c r="AA10" s="27">
        <f t="shared" si="3"/>
        <v>35.21583126295431</v>
      </c>
      <c r="AB10" s="27"/>
      <c r="AC10" s="27"/>
      <c r="AD10" s="27"/>
      <c r="AE10" s="27"/>
      <c r="AF10" s="27"/>
      <c r="AG10" s="27"/>
      <c r="AH10" s="27"/>
      <c r="AI10" s="27"/>
      <c r="AJ10">
        <v>166.96</v>
      </c>
      <c r="AL10">
        <v>19.53</v>
      </c>
      <c r="AP10">
        <v>191.72</v>
      </c>
      <c r="AU10">
        <v>96.1</v>
      </c>
      <c r="AV10">
        <v>105.2</v>
      </c>
    </row>
    <row r="11" spans="1:48" ht="12.75">
      <c r="A11" s="12">
        <v>1981</v>
      </c>
      <c r="B11" s="2">
        <v>18</v>
      </c>
      <c r="C11" s="18">
        <v>209.68</v>
      </c>
      <c r="D11" s="16"/>
      <c r="E11" s="17">
        <v>187.02</v>
      </c>
      <c r="F11" s="17">
        <v>114.9</v>
      </c>
      <c r="G11" s="13"/>
      <c r="H11" s="2"/>
      <c r="I11" s="2"/>
      <c r="J11" s="2"/>
      <c r="K11" s="2"/>
      <c r="L11" s="2"/>
      <c r="M11" s="2"/>
      <c r="N11" s="1"/>
      <c r="O11" s="2"/>
      <c r="P11">
        <v>2449.46</v>
      </c>
      <c r="Q11">
        <f t="shared" si="0"/>
        <v>121.085726</v>
      </c>
      <c r="R11" s="25">
        <f t="shared" si="1"/>
        <v>177.9839086474</v>
      </c>
      <c r="S11" s="25">
        <f t="shared" si="2"/>
        <v>117.8084027895985</v>
      </c>
      <c r="T11" s="26"/>
      <c r="U11" s="22"/>
      <c r="V11" s="22"/>
      <c r="W11" s="22"/>
      <c r="X11" s="22"/>
      <c r="Y11" s="22"/>
      <c r="Z11">
        <v>41.19</v>
      </c>
      <c r="AA11" s="27">
        <f t="shared" si="3"/>
        <v>34.96355015827167</v>
      </c>
      <c r="AB11" s="27"/>
      <c r="AC11" s="27"/>
      <c r="AD11" s="27"/>
      <c r="AE11" s="27"/>
      <c r="AF11" s="27"/>
      <c r="AG11" s="27"/>
      <c r="AH11" s="27"/>
      <c r="AI11" s="27"/>
      <c r="AJ11">
        <v>181.73</v>
      </c>
      <c r="AL11">
        <v>21.49</v>
      </c>
      <c r="AP11">
        <v>209.68</v>
      </c>
      <c r="AU11">
        <v>95.8</v>
      </c>
      <c r="AV11">
        <v>105.5</v>
      </c>
    </row>
    <row r="12" spans="1:48" ht="12.75">
      <c r="A12" s="12">
        <v>1982</v>
      </c>
      <c r="B12" s="2">
        <v>18</v>
      </c>
      <c r="C12" s="18">
        <v>232.52</v>
      </c>
      <c r="D12" s="16"/>
      <c r="E12" s="17">
        <v>205.78</v>
      </c>
      <c r="F12" s="17">
        <v>116.9</v>
      </c>
      <c r="G12" s="13"/>
      <c r="H12" s="2"/>
      <c r="I12" s="2"/>
      <c r="J12" s="2"/>
      <c r="K12" s="2"/>
      <c r="L12" s="2"/>
      <c r="M12" s="2"/>
      <c r="N12" s="1"/>
      <c r="O12" s="2"/>
      <c r="P12">
        <v>2541.05</v>
      </c>
      <c r="Q12">
        <f t="shared" si="0"/>
        <v>132.467784244</v>
      </c>
      <c r="R12" s="25">
        <f t="shared" si="1"/>
        <v>194.7143960602556</v>
      </c>
      <c r="S12" s="25">
        <f t="shared" si="2"/>
        <v>119.41592645673987</v>
      </c>
      <c r="T12" s="26"/>
      <c r="U12" s="22"/>
      <c r="V12" s="22"/>
      <c r="W12" s="22"/>
      <c r="X12" s="22"/>
      <c r="Y12" s="22"/>
      <c r="Z12">
        <v>50.53</v>
      </c>
      <c r="AA12" s="27">
        <f t="shared" si="3"/>
        <v>42.31428880494029</v>
      </c>
      <c r="AB12" s="27"/>
      <c r="AC12" s="27"/>
      <c r="AD12" s="27"/>
      <c r="AE12" s="27"/>
      <c r="AF12" s="27"/>
      <c r="AG12" s="27"/>
      <c r="AH12" s="27"/>
      <c r="AI12" s="27"/>
      <c r="AJ12">
        <v>202.94</v>
      </c>
      <c r="AL12">
        <v>24.48</v>
      </c>
      <c r="AP12">
        <v>232.52</v>
      </c>
      <c r="AU12">
        <v>122.7</v>
      </c>
      <c r="AV12">
        <v>109.4</v>
      </c>
    </row>
    <row r="13" spans="1:48" ht="12.75">
      <c r="A13" s="12">
        <v>1983</v>
      </c>
      <c r="B13" s="2">
        <v>18</v>
      </c>
      <c r="C13" s="18">
        <v>257.43</v>
      </c>
      <c r="D13" s="16"/>
      <c r="E13" s="17">
        <v>221.15</v>
      </c>
      <c r="F13" s="17">
        <v>119.7</v>
      </c>
      <c r="G13" s="13"/>
      <c r="H13" s="2"/>
      <c r="I13" s="2"/>
      <c r="J13" s="2"/>
      <c r="K13" s="2"/>
      <c r="L13" s="2"/>
      <c r="M13" s="2"/>
      <c r="N13" s="1"/>
      <c r="O13" s="2"/>
      <c r="P13">
        <v>2594.37</v>
      </c>
      <c r="Q13">
        <f t="shared" si="0"/>
        <v>144.654820394448</v>
      </c>
      <c r="R13" s="25">
        <f t="shared" si="1"/>
        <v>212.6281204977991</v>
      </c>
      <c r="S13" s="25">
        <f t="shared" si="2"/>
        <v>121.07053356692047</v>
      </c>
      <c r="T13" s="26"/>
      <c r="U13" s="22"/>
      <c r="V13" s="22"/>
      <c r="W13" s="22"/>
      <c r="X13" s="22"/>
      <c r="Y13" s="22"/>
      <c r="Z13">
        <v>56.63</v>
      </c>
      <c r="AA13" s="27">
        <f t="shared" si="3"/>
        <v>46.77438707139947</v>
      </c>
      <c r="AB13" s="27"/>
      <c r="AC13" s="27"/>
      <c r="AD13" s="27"/>
      <c r="AE13" s="27"/>
      <c r="AF13" s="27"/>
      <c r="AG13" s="27"/>
      <c r="AH13" s="27"/>
      <c r="AI13" s="27"/>
      <c r="AJ13">
        <v>221.85</v>
      </c>
      <c r="AL13">
        <v>26.16</v>
      </c>
      <c r="AP13">
        <v>257.43</v>
      </c>
      <c r="AU13">
        <v>113.5</v>
      </c>
      <c r="AV13">
        <v>109.2</v>
      </c>
    </row>
    <row r="14" spans="1:48" ht="12.75">
      <c r="A14" s="3">
        <v>1984</v>
      </c>
      <c r="B14" s="2">
        <v>18</v>
      </c>
      <c r="C14" s="18">
        <v>287.29</v>
      </c>
      <c r="D14" s="16"/>
      <c r="E14" s="15">
        <v>255.06</v>
      </c>
      <c r="F14" s="15">
        <v>123.4</v>
      </c>
      <c r="G14" s="13"/>
      <c r="H14" s="2"/>
      <c r="I14" s="2"/>
      <c r="P14">
        <v>2672.86</v>
      </c>
      <c r="Q14">
        <f t="shared" si="0"/>
        <v>158.25237351152612</v>
      </c>
      <c r="R14" s="25">
        <f t="shared" si="1"/>
        <v>232.61516382459223</v>
      </c>
      <c r="S14" s="25">
        <f t="shared" si="2"/>
        <v>123.50441616808625</v>
      </c>
      <c r="T14" s="26"/>
      <c r="U14" s="22"/>
      <c r="V14" s="22"/>
      <c r="W14" s="22"/>
      <c r="X14" s="22"/>
      <c r="Y14" s="22"/>
      <c r="Z14">
        <v>59.06</v>
      </c>
      <c r="AA14" s="27">
        <f t="shared" si="3"/>
        <v>47.82015237383973</v>
      </c>
      <c r="AB14" s="27"/>
      <c r="AC14" s="27"/>
      <c r="AD14" s="27"/>
      <c r="AE14" s="27"/>
      <c r="AF14" s="27"/>
      <c r="AG14" s="27"/>
      <c r="AH14" s="27"/>
      <c r="AI14" s="27"/>
      <c r="AJ14">
        <v>247.88</v>
      </c>
      <c r="AK14" t="s">
        <v>55</v>
      </c>
      <c r="AL14">
        <v>29.12</v>
      </c>
      <c r="AO14" t="e">
        <f>AJ14-AK14+AL14+AM14+AN14</f>
        <v>#VALUE!</v>
      </c>
      <c r="AP14">
        <v>287.29</v>
      </c>
      <c r="AQ14" t="e">
        <f>AP14-AO14</f>
        <v>#VALUE!</v>
      </c>
      <c r="AU14">
        <v>99.6</v>
      </c>
      <c r="AV14">
        <v>109.4</v>
      </c>
    </row>
    <row r="15" spans="1:48" ht="12.75">
      <c r="A15" s="3">
        <v>1985</v>
      </c>
      <c r="B15" s="2">
        <v>18</v>
      </c>
      <c r="C15" s="18">
        <v>349.95</v>
      </c>
      <c r="D15" s="16">
        <v>204.13</v>
      </c>
      <c r="E15" s="15">
        <v>314.68</v>
      </c>
      <c r="F15" s="15">
        <v>137.1</v>
      </c>
      <c r="G15" s="13">
        <v>100</v>
      </c>
      <c r="H15" s="19">
        <v>83.52</v>
      </c>
      <c r="I15" s="19">
        <f>SUM(J15:N15)</f>
        <v>83.52000000000001</v>
      </c>
      <c r="J15" s="19">
        <v>10.84</v>
      </c>
      <c r="K15" s="19">
        <v>12.13</v>
      </c>
      <c r="L15" s="19">
        <v>0.44</v>
      </c>
      <c r="M15" s="19">
        <v>52.1</v>
      </c>
      <c r="N15" s="19">
        <v>8.01</v>
      </c>
      <c r="O15" s="4">
        <f>SUM(J15:N15)</f>
        <v>83.52000000000001</v>
      </c>
      <c r="P15">
        <v>2728.71</v>
      </c>
      <c r="Q15">
        <f t="shared" si="0"/>
        <v>177.24265833290926</v>
      </c>
      <c r="R15" s="25">
        <f t="shared" si="1"/>
        <v>260.5289834835433</v>
      </c>
      <c r="S15" s="25">
        <f t="shared" si="2"/>
        <v>134.32286700727298</v>
      </c>
      <c r="T15" s="26">
        <f aca="true" t="shared" si="4" ref="T15:Y28">J15/$S15*100</f>
        <v>8.070107675272494</v>
      </c>
      <c r="U15" s="26">
        <f t="shared" si="4"/>
        <v>9.030480267625032</v>
      </c>
      <c r="V15" s="26">
        <f t="shared" si="4"/>
        <v>0.3275689462287728</v>
      </c>
      <c r="W15" s="26">
        <f t="shared" si="4"/>
        <v>38.787141132997874</v>
      </c>
      <c r="X15" s="26">
        <f t="shared" si="4"/>
        <v>5.96324377111925</v>
      </c>
      <c r="Y15" s="26">
        <f t="shared" si="4"/>
        <v>62.178541793243426</v>
      </c>
      <c r="Z15">
        <v>92.19</v>
      </c>
      <c r="AA15" s="27">
        <f t="shared" si="3"/>
        <v>68.63313898370582</v>
      </c>
      <c r="AB15" s="27"/>
      <c r="AC15" s="27"/>
      <c r="AD15" s="27"/>
      <c r="AE15" s="27"/>
      <c r="AF15" s="27"/>
      <c r="AG15" s="27"/>
      <c r="AH15" s="27"/>
      <c r="AI15" s="27"/>
      <c r="AJ15">
        <v>300.84</v>
      </c>
      <c r="AK15">
        <v>3.95</v>
      </c>
      <c r="AL15">
        <v>36.83</v>
      </c>
      <c r="AO15">
        <f aca="true" t="shared" si="5" ref="AO15:AO23">AJ15-AK15+AL15+AM15+AN15</f>
        <v>333.71999999999997</v>
      </c>
      <c r="AP15">
        <v>349.95</v>
      </c>
      <c r="AQ15">
        <f aca="true" t="shared" si="6" ref="AQ15:AQ23">AP15-AO15</f>
        <v>16.230000000000018</v>
      </c>
      <c r="AU15">
        <v>138</v>
      </c>
      <c r="AV15">
        <v>112</v>
      </c>
    </row>
    <row r="16" spans="1:48" ht="12.75">
      <c r="A16" s="3">
        <v>1986</v>
      </c>
      <c r="B16" s="2">
        <v>18</v>
      </c>
      <c r="C16" s="18">
        <v>397.68</v>
      </c>
      <c r="D16" s="16">
        <v>213.26</v>
      </c>
      <c r="E16" s="15">
        <v>368.88</v>
      </c>
      <c r="F16" s="15">
        <v>143.7</v>
      </c>
      <c r="G16" s="13">
        <v>105.3</v>
      </c>
      <c r="H16" s="19">
        <v>99.26</v>
      </c>
      <c r="I16" s="19">
        <f aca="true" t="shared" si="7" ref="I16:I25">SUM(J16:N16)</f>
        <v>99.26</v>
      </c>
      <c r="J16" s="19">
        <v>11.36</v>
      </c>
      <c r="K16" s="19">
        <v>17.11</v>
      </c>
      <c r="L16" s="19">
        <v>1.61</v>
      </c>
      <c r="M16" s="19">
        <v>58.88</v>
      </c>
      <c r="N16" s="19">
        <v>10.3</v>
      </c>
      <c r="O16" s="4">
        <f aca="true" t="shared" si="8" ref="O16:O28">SUM(J16:N16)</f>
        <v>99.26</v>
      </c>
      <c r="P16">
        <v>2808.87</v>
      </c>
      <c r="Q16">
        <f t="shared" si="0"/>
        <v>191.5993136578749</v>
      </c>
      <c r="R16" s="25">
        <f t="shared" si="1"/>
        <v>281.6318311457103</v>
      </c>
      <c r="S16" s="25">
        <f t="shared" si="2"/>
        <v>141.2056294852015</v>
      </c>
      <c r="T16" s="26">
        <f t="shared" si="4"/>
        <v>8.045005033733828</v>
      </c>
      <c r="U16" s="26">
        <f t="shared" si="4"/>
        <v>12.11708064499875</v>
      </c>
      <c r="V16" s="26">
        <f t="shared" si="4"/>
        <v>1.140181171154178</v>
      </c>
      <c r="W16" s="26">
        <f t="shared" si="4"/>
        <v>41.6980542593528</v>
      </c>
      <c r="X16" s="26">
        <f t="shared" si="4"/>
        <v>7.294326747135425</v>
      </c>
      <c r="Y16" s="26">
        <f t="shared" si="4"/>
        <v>70.29464785637498</v>
      </c>
      <c r="Z16">
        <v>115.02</v>
      </c>
      <c r="AA16" s="27">
        <f t="shared" si="3"/>
        <v>81.455675966555</v>
      </c>
      <c r="AB16" s="27"/>
      <c r="AC16" s="27"/>
      <c r="AD16" s="27"/>
      <c r="AE16" s="27"/>
      <c r="AF16" s="27"/>
      <c r="AG16" s="27"/>
      <c r="AH16" s="27"/>
      <c r="AI16" s="27"/>
      <c r="AJ16">
        <v>340.48</v>
      </c>
      <c r="AK16">
        <v>10.91</v>
      </c>
      <c r="AL16">
        <v>42.26</v>
      </c>
      <c r="AO16">
        <f t="shared" si="5"/>
        <v>371.83</v>
      </c>
      <c r="AP16">
        <v>397.68</v>
      </c>
      <c r="AQ16">
        <f t="shared" si="6"/>
        <v>25.850000000000023</v>
      </c>
      <c r="AU16">
        <v>119.7</v>
      </c>
      <c r="AV16">
        <v>108.1</v>
      </c>
    </row>
    <row r="17" spans="1:48" ht="12.75">
      <c r="A17" s="3">
        <v>1987</v>
      </c>
      <c r="B17" s="2">
        <v>18</v>
      </c>
      <c r="C17" s="18">
        <v>469.44</v>
      </c>
      <c r="D17" s="16">
        <v>283.17</v>
      </c>
      <c r="E17" s="15">
        <v>456.74</v>
      </c>
      <c r="F17" s="15">
        <v>158.9</v>
      </c>
      <c r="G17" s="13">
        <v>115.6</v>
      </c>
      <c r="H17" s="19">
        <v>116.39</v>
      </c>
      <c r="I17" s="19">
        <f t="shared" si="7"/>
        <v>116.39</v>
      </c>
      <c r="J17" s="19">
        <v>12.33</v>
      </c>
      <c r="K17" s="19">
        <v>20.76</v>
      </c>
      <c r="L17" s="19">
        <v>1.54</v>
      </c>
      <c r="M17" s="19">
        <v>69.75</v>
      </c>
      <c r="N17" s="19">
        <v>12.01</v>
      </c>
      <c r="O17" s="4">
        <f t="shared" si="8"/>
        <v>116.39</v>
      </c>
      <c r="P17">
        <v>2904.1</v>
      </c>
      <c r="Q17">
        <f t="shared" si="0"/>
        <v>209.41804982805726</v>
      </c>
      <c r="R17" s="25">
        <f t="shared" si="1"/>
        <v>307.8235914422614</v>
      </c>
      <c r="S17" s="25">
        <f t="shared" si="2"/>
        <v>152.50293124075029</v>
      </c>
      <c r="T17" s="26">
        <f t="shared" si="4"/>
        <v>8.085090496087004</v>
      </c>
      <c r="U17" s="26">
        <f t="shared" si="4"/>
        <v>13.612853098034567</v>
      </c>
      <c r="V17" s="26">
        <f t="shared" si="4"/>
        <v>1.0098166556345487</v>
      </c>
      <c r="W17" s="26">
        <f t="shared" si="4"/>
        <v>45.736825799032324</v>
      </c>
      <c r="X17" s="26">
        <f t="shared" si="4"/>
        <v>7.8752584637473575</v>
      </c>
      <c r="Y17" s="26">
        <f t="shared" si="4"/>
        <v>76.3198445125358</v>
      </c>
      <c r="Z17">
        <v>139.84</v>
      </c>
      <c r="AA17" s="27">
        <f t="shared" si="3"/>
        <v>91.69659813242552</v>
      </c>
      <c r="AB17" s="27"/>
      <c r="AC17" s="27"/>
      <c r="AD17" s="27"/>
      <c r="AE17" s="27"/>
      <c r="AF17" s="27"/>
      <c r="AG17" s="27"/>
      <c r="AH17" s="27"/>
      <c r="AI17" s="27"/>
      <c r="AJ17">
        <v>401.2</v>
      </c>
      <c r="AK17">
        <v>10.8</v>
      </c>
      <c r="AL17">
        <v>48.36</v>
      </c>
      <c r="AO17">
        <f t="shared" si="5"/>
        <v>438.76</v>
      </c>
      <c r="AP17">
        <v>469.44</v>
      </c>
      <c r="AQ17">
        <f t="shared" si="6"/>
        <v>30.680000000000007</v>
      </c>
      <c r="AU17">
        <v>113.7</v>
      </c>
      <c r="AV17">
        <v>109.3</v>
      </c>
    </row>
    <row r="18" spans="1:48" ht="12.75">
      <c r="A18" s="3">
        <v>1988</v>
      </c>
      <c r="B18" s="2">
        <v>18</v>
      </c>
      <c r="C18" s="18">
        <v>584.07</v>
      </c>
      <c r="D18" s="16">
        <v>286.63</v>
      </c>
      <c r="E18" s="15">
        <v>581.85</v>
      </c>
      <c r="F18" s="15">
        <v>200.1</v>
      </c>
      <c r="G18" s="13">
        <v>145.2</v>
      </c>
      <c r="H18" s="19">
        <v>140.04</v>
      </c>
      <c r="I18" s="19">
        <f t="shared" si="7"/>
        <v>140.04</v>
      </c>
      <c r="J18" s="19">
        <v>10.49</v>
      </c>
      <c r="K18" s="19">
        <v>31.69</v>
      </c>
      <c r="L18" s="19">
        <v>1.1</v>
      </c>
      <c r="M18" s="19">
        <v>83.31</v>
      </c>
      <c r="N18" s="19">
        <v>13.45</v>
      </c>
      <c r="O18" s="4">
        <f t="shared" si="8"/>
        <v>140.04</v>
      </c>
      <c r="P18">
        <v>2998.64</v>
      </c>
      <c r="Q18">
        <f t="shared" si="0"/>
        <v>226.590329913958</v>
      </c>
      <c r="R18" s="25">
        <f t="shared" si="1"/>
        <v>333.06512594052685</v>
      </c>
      <c r="S18" s="25">
        <f t="shared" si="2"/>
        <v>175.36210023510338</v>
      </c>
      <c r="T18" s="26">
        <f t="shared" si="4"/>
        <v>5.981908283452543</v>
      </c>
      <c r="U18" s="26">
        <f t="shared" si="4"/>
        <v>18.071179552203155</v>
      </c>
      <c r="V18" s="26">
        <f t="shared" si="4"/>
        <v>0.6272735092276261</v>
      </c>
      <c r="W18" s="26">
        <f t="shared" si="4"/>
        <v>47.50741459432138</v>
      </c>
      <c r="X18" s="26">
        <f t="shared" si="4"/>
        <v>7.669844271919608</v>
      </c>
      <c r="Y18" s="26">
        <f t="shared" si="4"/>
        <v>79.85762021112431</v>
      </c>
      <c r="Z18">
        <v>184.75</v>
      </c>
      <c r="AA18" s="27">
        <f t="shared" si="3"/>
        <v>105.35343711800355</v>
      </c>
      <c r="AB18" s="27"/>
      <c r="AC18" s="27"/>
      <c r="AD18" s="27"/>
      <c r="AE18" s="27"/>
      <c r="AF18" s="27"/>
      <c r="AG18" s="27"/>
      <c r="AH18" s="27"/>
      <c r="AI18" s="27"/>
      <c r="AJ18">
        <v>495.03</v>
      </c>
      <c r="AK18">
        <v>3.95</v>
      </c>
      <c r="AL18">
        <v>54.25</v>
      </c>
      <c r="AO18">
        <f t="shared" si="5"/>
        <v>545.3299999999999</v>
      </c>
      <c r="AP18">
        <v>584.07</v>
      </c>
      <c r="AQ18">
        <f t="shared" si="6"/>
        <v>38.74000000000012</v>
      </c>
      <c r="AU18">
        <v>114.1</v>
      </c>
      <c r="AV18">
        <v>108.2</v>
      </c>
    </row>
    <row r="19" spans="1:48" ht="12.75">
      <c r="A19" s="3">
        <v>1989</v>
      </c>
      <c r="B19" s="2">
        <v>18</v>
      </c>
      <c r="C19" s="18">
        <v>640.8</v>
      </c>
      <c r="D19" s="17">
        <v>293.53</v>
      </c>
      <c r="E19" s="15">
        <v>680.09</v>
      </c>
      <c r="F19" s="15">
        <v>236.3</v>
      </c>
      <c r="G19" s="13">
        <v>171.6</v>
      </c>
      <c r="H19" s="19">
        <v>114.41</v>
      </c>
      <c r="I19" s="19">
        <f t="shared" si="7"/>
        <v>114.41</v>
      </c>
      <c r="J19" s="19">
        <v>7.44</v>
      </c>
      <c r="K19" s="19">
        <v>23.67</v>
      </c>
      <c r="L19" s="19">
        <v>3.78</v>
      </c>
      <c r="M19" s="19">
        <v>68.42</v>
      </c>
      <c r="N19" s="19">
        <v>11.1</v>
      </c>
      <c r="O19" s="4">
        <f t="shared" si="8"/>
        <v>114.41</v>
      </c>
      <c r="P19">
        <v>3091.37</v>
      </c>
      <c r="Q19">
        <f t="shared" si="0"/>
        <v>234.74758179086047</v>
      </c>
      <c r="R19" s="25">
        <f t="shared" si="1"/>
        <v>345.0554704743858</v>
      </c>
      <c r="S19" s="25">
        <f t="shared" si="2"/>
        <v>185.70927135831857</v>
      </c>
      <c r="T19" s="26">
        <f t="shared" si="4"/>
        <v>4.006262016743806</v>
      </c>
      <c r="U19" s="26">
        <f t="shared" si="4"/>
        <v>12.74572875488251</v>
      </c>
      <c r="V19" s="26">
        <f t="shared" si="4"/>
        <v>2.035439573023062</v>
      </c>
      <c r="W19" s="26">
        <f t="shared" si="4"/>
        <v>36.84253322387247</v>
      </c>
      <c r="X19" s="26">
        <f t="shared" si="4"/>
        <v>5.977084460464548</v>
      </c>
      <c r="Y19" s="26">
        <f t="shared" si="4"/>
        <v>61.60704802898639</v>
      </c>
      <c r="Z19">
        <v>169.41</v>
      </c>
      <c r="AA19" s="27">
        <f t="shared" si="3"/>
        <v>91.22323229254947</v>
      </c>
      <c r="AB19" s="27"/>
      <c r="AC19" s="27"/>
      <c r="AD19" s="27"/>
      <c r="AE19" s="27"/>
      <c r="AF19" s="27"/>
      <c r="AG19" s="27"/>
      <c r="AH19" s="27"/>
      <c r="AI19" s="27"/>
      <c r="AJ19">
        <v>540.31</v>
      </c>
      <c r="AK19">
        <v>14.04</v>
      </c>
      <c r="AL19">
        <v>64.88</v>
      </c>
      <c r="AO19">
        <f t="shared" si="5"/>
        <v>591.15</v>
      </c>
      <c r="AP19">
        <v>640.8</v>
      </c>
      <c r="AQ19">
        <f t="shared" si="6"/>
        <v>49.64999999999998</v>
      </c>
      <c r="AU19">
        <v>81.2</v>
      </c>
      <c r="AV19">
        <v>103.6</v>
      </c>
    </row>
    <row r="20" spans="1:48" ht="12.75">
      <c r="A20" s="3">
        <v>1990</v>
      </c>
      <c r="B20" s="2">
        <v>18</v>
      </c>
      <c r="C20" s="18">
        <v>744.44</v>
      </c>
      <c r="D20" s="16">
        <v>293.52</v>
      </c>
      <c r="E20" s="15">
        <v>712.67</v>
      </c>
      <c r="F20" s="15">
        <v>234.9</v>
      </c>
      <c r="G20" s="13">
        <v>172.3</v>
      </c>
      <c r="H20" s="19">
        <v>124.17</v>
      </c>
      <c r="I20" s="19">
        <f t="shared" si="7"/>
        <v>124.16999999999999</v>
      </c>
      <c r="J20" s="19">
        <v>7.39</v>
      </c>
      <c r="K20" s="19">
        <v>26.12</v>
      </c>
      <c r="L20" s="19">
        <v>8.36</v>
      </c>
      <c r="M20" s="19">
        <v>77.71</v>
      </c>
      <c r="N20" s="19">
        <v>4.59</v>
      </c>
      <c r="O20" s="4">
        <f t="shared" si="8"/>
        <v>124.16999999999999</v>
      </c>
      <c r="P20">
        <v>3158.42</v>
      </c>
      <c r="Q20">
        <f t="shared" si="0"/>
        <v>244.13748506249487</v>
      </c>
      <c r="R20" s="25">
        <f t="shared" si="1"/>
        <v>358.8576892933612</v>
      </c>
      <c r="S20" s="25">
        <f t="shared" si="2"/>
        <v>207.4471363469742</v>
      </c>
      <c r="T20" s="26">
        <f t="shared" si="4"/>
        <v>3.562353344632125</v>
      </c>
      <c r="U20" s="26">
        <f t="shared" si="4"/>
        <v>12.591159588875659</v>
      </c>
      <c r="V20" s="26">
        <f t="shared" si="4"/>
        <v>4.0299423492726065</v>
      </c>
      <c r="W20" s="26">
        <f t="shared" si="4"/>
        <v>37.46014592846582</v>
      </c>
      <c r="X20" s="26">
        <f t="shared" si="4"/>
        <v>2.21261188793795</v>
      </c>
      <c r="Y20" s="26">
        <f t="shared" si="4"/>
        <v>59.85621309918416</v>
      </c>
      <c r="Z20">
        <v>184.12</v>
      </c>
      <c r="AA20" s="27">
        <f t="shared" si="3"/>
        <v>88.75514178804694</v>
      </c>
      <c r="AB20" s="27"/>
      <c r="AC20" s="27"/>
      <c r="AD20" s="27"/>
      <c r="AE20" s="27"/>
      <c r="AF20" s="27"/>
      <c r="AG20" s="27"/>
      <c r="AH20" s="27"/>
      <c r="AI20" s="27"/>
      <c r="AJ20">
        <v>591.38</v>
      </c>
      <c r="AK20">
        <v>13.58</v>
      </c>
      <c r="AL20">
        <v>67.33</v>
      </c>
      <c r="AO20">
        <f t="shared" si="5"/>
        <v>645.13</v>
      </c>
      <c r="AP20">
        <v>702.64</v>
      </c>
      <c r="AQ20">
        <f t="shared" si="6"/>
        <v>57.50999999999999</v>
      </c>
      <c r="AU20">
        <v>88.1</v>
      </c>
      <c r="AV20">
        <v>104</v>
      </c>
    </row>
    <row r="21" spans="1:48" ht="12.75">
      <c r="A21" s="3">
        <v>1991</v>
      </c>
      <c r="B21" s="2">
        <v>18</v>
      </c>
      <c r="C21" s="18">
        <v>833.3</v>
      </c>
      <c r="D21" s="16">
        <v>297.37</v>
      </c>
      <c r="E21" s="15">
        <v>803.71</v>
      </c>
      <c r="F21" s="15">
        <v>244.5</v>
      </c>
      <c r="G21" s="13">
        <v>179.9</v>
      </c>
      <c r="H21" s="19">
        <v>157.07</v>
      </c>
      <c r="I21" s="19">
        <f t="shared" si="7"/>
        <v>157.07</v>
      </c>
      <c r="J21" s="19">
        <v>8.86</v>
      </c>
      <c r="K21" s="19">
        <v>38.11</v>
      </c>
      <c r="L21" s="19">
        <v>6.45</v>
      </c>
      <c r="M21" s="19">
        <v>97.46</v>
      </c>
      <c r="N21" s="19">
        <v>6.19</v>
      </c>
      <c r="O21" s="4">
        <f t="shared" si="8"/>
        <v>157.07</v>
      </c>
      <c r="P21">
        <v>3222.43</v>
      </c>
      <c r="Q21">
        <f t="shared" si="0"/>
        <v>263.42434638243196</v>
      </c>
      <c r="R21" s="25">
        <f t="shared" si="1"/>
        <v>387.2074467475367</v>
      </c>
      <c r="S21" s="25">
        <f t="shared" si="2"/>
        <v>215.20763792110645</v>
      </c>
      <c r="T21" s="26">
        <f t="shared" si="4"/>
        <v>4.11695425198989</v>
      </c>
      <c r="U21" s="26">
        <f t="shared" si="4"/>
        <v>17.708479293830102</v>
      </c>
      <c r="V21" s="26">
        <f t="shared" si="4"/>
        <v>2.9971055220468164</v>
      </c>
      <c r="W21" s="26">
        <f t="shared" si="4"/>
        <v>45.28649677188879</v>
      </c>
      <c r="X21" s="26">
        <f t="shared" si="4"/>
        <v>2.876291966119348</v>
      </c>
      <c r="Y21" s="26">
        <f t="shared" si="4"/>
        <v>72.98532780587496</v>
      </c>
      <c r="Z21">
        <v>224.8</v>
      </c>
      <c r="AA21" s="27">
        <f t="shared" si="3"/>
        <v>104.45725912498051</v>
      </c>
      <c r="AB21" s="27"/>
      <c r="AC21" s="27"/>
      <c r="AD21" s="27"/>
      <c r="AE21" s="27"/>
      <c r="AF21" s="27"/>
      <c r="AG21" s="27"/>
      <c r="AH21" s="27"/>
      <c r="AI21" s="27"/>
      <c r="AJ21">
        <v>651.37</v>
      </c>
      <c r="AK21">
        <v>15.4</v>
      </c>
      <c r="AL21">
        <v>74.14</v>
      </c>
      <c r="AO21">
        <f t="shared" si="5"/>
        <v>710.11</v>
      </c>
      <c r="AP21">
        <v>785.83</v>
      </c>
      <c r="AQ21">
        <f t="shared" si="6"/>
        <v>75.72000000000003</v>
      </c>
      <c r="AU21">
        <v>115.4</v>
      </c>
      <c r="AV21">
        <v>107.9</v>
      </c>
    </row>
    <row r="22" spans="1:48" ht="12.75">
      <c r="A22" s="3">
        <v>1992</v>
      </c>
      <c r="B22" s="2">
        <v>18</v>
      </c>
      <c r="C22" s="18">
        <v>997.7</v>
      </c>
      <c r="D22" s="16">
        <v>305.08</v>
      </c>
      <c r="E22" s="15">
        <v>1006.79</v>
      </c>
      <c r="F22" s="15">
        <v>267.7</v>
      </c>
      <c r="G22" s="13">
        <v>199.2</v>
      </c>
      <c r="H22" s="19">
        <v>233.39</v>
      </c>
      <c r="I22" s="19">
        <f t="shared" si="7"/>
        <v>233.39000000000001</v>
      </c>
      <c r="J22" s="19">
        <v>9.85</v>
      </c>
      <c r="K22" s="19">
        <v>61.45</v>
      </c>
      <c r="L22" s="19">
        <v>6.31</v>
      </c>
      <c r="M22" s="19">
        <v>139.3</v>
      </c>
      <c r="N22" s="19">
        <v>16.48</v>
      </c>
      <c r="O22" s="4">
        <f t="shared" si="8"/>
        <v>233.39000000000001</v>
      </c>
      <c r="P22">
        <v>3278.83</v>
      </c>
      <c r="Q22">
        <f t="shared" si="0"/>
        <v>296.08896533385354</v>
      </c>
      <c r="R22" s="25">
        <f t="shared" si="1"/>
        <v>435.22117014423134</v>
      </c>
      <c r="S22" s="25">
        <f t="shared" si="2"/>
        <v>229.2397678332983</v>
      </c>
      <c r="T22" s="26">
        <f t="shared" si="4"/>
        <v>4.2968111916615</v>
      </c>
      <c r="U22" s="26">
        <f t="shared" si="4"/>
        <v>26.805994693157274</v>
      </c>
      <c r="V22" s="26">
        <f t="shared" si="4"/>
        <v>2.752576509582138</v>
      </c>
      <c r="W22" s="26">
        <f t="shared" si="4"/>
        <v>60.766070964309336</v>
      </c>
      <c r="X22" s="26">
        <f t="shared" si="4"/>
        <v>7.1889795369118294</v>
      </c>
      <c r="Y22" s="26">
        <f t="shared" si="4"/>
        <v>101.81043289562209</v>
      </c>
      <c r="Z22">
        <v>301.76</v>
      </c>
      <c r="AA22" s="27">
        <f t="shared" si="3"/>
        <v>131.635101035104</v>
      </c>
      <c r="AB22" s="27"/>
      <c r="AC22" s="27"/>
      <c r="AD22" s="27"/>
      <c r="AE22" s="27"/>
      <c r="AF22" s="27"/>
      <c r="AG22" s="27"/>
      <c r="AH22" s="27"/>
      <c r="AI22" s="27"/>
      <c r="AJ22">
        <v>767.38</v>
      </c>
      <c r="AK22">
        <v>12.5</v>
      </c>
      <c r="AL22">
        <v>84.9</v>
      </c>
      <c r="AO22">
        <f t="shared" si="5"/>
        <v>839.78</v>
      </c>
      <c r="AP22">
        <v>920.13</v>
      </c>
      <c r="AQ22">
        <f t="shared" si="6"/>
        <v>80.35000000000002</v>
      </c>
      <c r="AU22">
        <v>117.3</v>
      </c>
      <c r="AV22">
        <v>112.4</v>
      </c>
    </row>
    <row r="23" spans="1:48" ht="12.75">
      <c r="A23" s="3">
        <v>1993</v>
      </c>
      <c r="B23" s="2">
        <v>18</v>
      </c>
      <c r="C23" s="18">
        <v>1278.28</v>
      </c>
      <c r="D23" s="16">
        <v>313.58</v>
      </c>
      <c r="E23" s="15">
        <v>1438.92</v>
      </c>
      <c r="F23" s="15">
        <v>308.2</v>
      </c>
      <c r="G23" s="13">
        <v>232.6</v>
      </c>
      <c r="H23" s="19">
        <v>320.24</v>
      </c>
      <c r="I23" s="19">
        <f t="shared" si="7"/>
        <v>317.32</v>
      </c>
      <c r="J23" s="19">
        <v>12.52</v>
      </c>
      <c r="K23" s="19">
        <v>76.19</v>
      </c>
      <c r="L23" s="19">
        <v>10.79</v>
      </c>
      <c r="M23" s="19">
        <v>180.01</v>
      </c>
      <c r="N23" s="19">
        <v>37.81</v>
      </c>
      <c r="O23" s="4">
        <f t="shared" si="8"/>
        <v>317.32</v>
      </c>
      <c r="P23">
        <v>3345.61</v>
      </c>
      <c r="Q23">
        <f t="shared" si="0"/>
        <v>334.8766197925883</v>
      </c>
      <c r="R23" s="25">
        <f t="shared" si="1"/>
        <v>492.2351434331256</v>
      </c>
      <c r="S23" s="25">
        <f t="shared" si="2"/>
        <v>259.68889402827966</v>
      </c>
      <c r="T23" s="26">
        <f t="shared" si="4"/>
        <v>4.821153421615556</v>
      </c>
      <c r="U23" s="26">
        <f t="shared" si="4"/>
        <v>29.338952012211593</v>
      </c>
      <c r="V23" s="26">
        <f t="shared" si="4"/>
        <v>4.154971678852384</v>
      </c>
      <c r="W23" s="26">
        <f t="shared" si="4"/>
        <v>69.31755810103964</v>
      </c>
      <c r="X23" s="26">
        <f t="shared" si="4"/>
        <v>14.559729302818225</v>
      </c>
      <c r="Y23" s="26">
        <f t="shared" si="4"/>
        <v>122.1923645165374</v>
      </c>
      <c r="Z23">
        <v>414.73</v>
      </c>
      <c r="AA23" s="27">
        <f t="shared" si="3"/>
        <v>159.7026324717747</v>
      </c>
      <c r="AB23" s="27">
        <v>132.9</v>
      </c>
      <c r="AC23" s="27">
        <f aca="true" t="shared" si="9" ref="AC23:AC28">AB23/$S23*100</f>
        <v>51.17662058567951</v>
      </c>
      <c r="AD23" s="27">
        <f aca="true" t="shared" si="10" ref="AD23:AD28">AA23-AC23</f>
        <v>108.5260118860952</v>
      </c>
      <c r="AE23" s="27"/>
      <c r="AF23" s="27"/>
      <c r="AG23" s="27"/>
      <c r="AH23" s="27"/>
      <c r="AI23" s="27"/>
      <c r="AO23">
        <f t="shared" si="5"/>
        <v>0</v>
      </c>
      <c r="AQ23">
        <f t="shared" si="6"/>
        <v>0</v>
      </c>
      <c r="AU23">
        <v>117.2</v>
      </c>
      <c r="AV23">
        <v>113.1</v>
      </c>
    </row>
    <row r="24" spans="1:48" ht="12.75">
      <c r="A24" s="3">
        <v>1994</v>
      </c>
      <c r="B24" s="2">
        <v>18</v>
      </c>
      <c r="C24" s="18">
        <v>1694.42</v>
      </c>
      <c r="D24" s="16">
        <v>314.88</v>
      </c>
      <c r="E24" s="15">
        <v>1925.35</v>
      </c>
      <c r="F24" s="15">
        <v>383.6</v>
      </c>
      <c r="G24" s="13">
        <v>291.5</v>
      </c>
      <c r="H24" s="19">
        <v>420.39</v>
      </c>
      <c r="I24" s="19">
        <f t="shared" si="7"/>
        <v>420.39</v>
      </c>
      <c r="J24" s="19">
        <v>17.13</v>
      </c>
      <c r="K24" s="19">
        <v>94.33</v>
      </c>
      <c r="L24" s="19">
        <v>19.07</v>
      </c>
      <c r="M24" s="19">
        <v>214.5</v>
      </c>
      <c r="N24" s="19">
        <v>75.36</v>
      </c>
      <c r="O24" s="4">
        <f t="shared" si="8"/>
        <v>420.39</v>
      </c>
      <c r="P24">
        <v>3400.29</v>
      </c>
      <c r="Q24">
        <f t="shared" si="0"/>
        <v>371.713047969773</v>
      </c>
      <c r="R24" s="25">
        <f t="shared" si="1"/>
        <v>546.3810092107693</v>
      </c>
      <c r="S24" s="25">
        <f t="shared" si="2"/>
        <v>310.1169278279891</v>
      </c>
      <c r="T24" s="26">
        <f t="shared" si="4"/>
        <v>5.52372297764455</v>
      </c>
      <c r="U24" s="26">
        <f t="shared" si="4"/>
        <v>30.41755916411035</v>
      </c>
      <c r="V24" s="26">
        <f t="shared" si="4"/>
        <v>6.149293472485788</v>
      </c>
      <c r="W24" s="26">
        <f t="shared" si="4"/>
        <v>69.16745935229164</v>
      </c>
      <c r="X24" s="26">
        <f t="shared" si="4"/>
        <v>24.300511593420506</v>
      </c>
      <c r="Y24" s="26">
        <f t="shared" si="4"/>
        <v>135.55854655995284</v>
      </c>
      <c r="Z24">
        <v>581.52</v>
      </c>
      <c r="AA24" s="27">
        <f t="shared" si="3"/>
        <v>187.51636812375122</v>
      </c>
      <c r="AB24" s="27">
        <v>177.69</v>
      </c>
      <c r="AC24" s="27">
        <f t="shared" si="9"/>
        <v>57.29774290120607</v>
      </c>
      <c r="AD24" s="27">
        <f t="shared" si="10"/>
        <v>130.21862522254514</v>
      </c>
      <c r="AE24" s="27"/>
      <c r="AF24" s="27"/>
      <c r="AG24" s="27"/>
      <c r="AH24" s="27"/>
      <c r="AI24" s="27"/>
      <c r="AU24">
        <v>119.7</v>
      </c>
      <c r="AV24">
        <v>111</v>
      </c>
    </row>
    <row r="25" spans="1:48" ht="12.75">
      <c r="A25" s="3">
        <v>1995</v>
      </c>
      <c r="B25" s="2">
        <v>18</v>
      </c>
      <c r="C25" s="18">
        <v>2195.7</v>
      </c>
      <c r="D25" s="16">
        <v>313.54</v>
      </c>
      <c r="E25" s="15">
        <v>2451.47</v>
      </c>
      <c r="F25" s="15">
        <v>443.1</v>
      </c>
      <c r="G25" s="13">
        <v>346.9</v>
      </c>
      <c r="H25" s="19">
        <v>524.01</v>
      </c>
      <c r="I25" s="19">
        <f t="shared" si="7"/>
        <v>524.07</v>
      </c>
      <c r="J25" s="19">
        <v>19.95</v>
      </c>
      <c r="K25" s="19">
        <v>101.24</v>
      </c>
      <c r="L25" s="19">
        <v>32.87</v>
      </c>
      <c r="M25" s="19">
        <v>276.3</v>
      </c>
      <c r="N25" s="19">
        <v>93.71</v>
      </c>
      <c r="O25" s="4">
        <f t="shared" si="8"/>
        <v>524.07</v>
      </c>
      <c r="P25">
        <v>3467.31</v>
      </c>
      <c r="Q25">
        <f t="shared" si="0"/>
        <v>412.22977019847826</v>
      </c>
      <c r="R25" s="25">
        <f t="shared" si="1"/>
        <v>605.9365392147432</v>
      </c>
      <c r="S25" s="25">
        <f t="shared" si="2"/>
        <v>362.3646797807396</v>
      </c>
      <c r="T25" s="26">
        <f t="shared" si="4"/>
        <v>5.505503464650967</v>
      </c>
      <c r="U25" s="26">
        <f t="shared" si="4"/>
        <v>27.938705301316485</v>
      </c>
      <c r="V25" s="26">
        <f t="shared" si="4"/>
        <v>9.070972375091593</v>
      </c>
      <c r="W25" s="26">
        <f t="shared" si="4"/>
        <v>76.24915324727128</v>
      </c>
      <c r="X25" s="26">
        <f t="shared" si="4"/>
        <v>25.86068820413243</v>
      </c>
      <c r="Y25" s="26">
        <f t="shared" si="4"/>
        <v>144.62502259246278</v>
      </c>
      <c r="Z25">
        <v>800.5</v>
      </c>
      <c r="AA25" s="27">
        <f t="shared" si="3"/>
        <v>220.91005130090718</v>
      </c>
      <c r="AB25" s="27">
        <v>259.62</v>
      </c>
      <c r="AC25" s="27">
        <f t="shared" si="9"/>
        <v>71.64605561366837</v>
      </c>
      <c r="AD25" s="27">
        <f t="shared" si="10"/>
        <v>149.26399568723883</v>
      </c>
      <c r="AE25" s="27"/>
      <c r="AF25" s="27"/>
      <c r="AG25" s="27"/>
      <c r="AH25" s="27"/>
      <c r="AI25" s="27"/>
      <c r="AU25">
        <v>123</v>
      </c>
      <c r="AV25">
        <v>110.9</v>
      </c>
    </row>
    <row r="26" spans="1:48" ht="12.75">
      <c r="A26" s="3">
        <v>1996</v>
      </c>
      <c r="B26" s="2">
        <v>18</v>
      </c>
      <c r="C26" s="18">
        <v>2647.16</v>
      </c>
      <c r="D26" s="16">
        <v>583.9</v>
      </c>
      <c r="E26" s="15">
        <v>3280.57</v>
      </c>
      <c r="F26" s="13">
        <v>466.1</v>
      </c>
      <c r="G26" s="14">
        <v>373.6</v>
      </c>
      <c r="H26" s="19">
        <v>684.14</v>
      </c>
      <c r="I26" s="9">
        <v>373.93</v>
      </c>
      <c r="J26" s="9">
        <v>11.38</v>
      </c>
      <c r="K26" s="4">
        <v>88.53</v>
      </c>
      <c r="L26" s="4">
        <v>26.05</v>
      </c>
      <c r="M26">
        <v>191.19</v>
      </c>
      <c r="N26">
        <v>56.78</v>
      </c>
      <c r="O26" s="4">
        <f t="shared" si="8"/>
        <v>373.92999999999995</v>
      </c>
      <c r="P26">
        <v>3514.16</v>
      </c>
      <c r="Q26">
        <f t="shared" si="0"/>
        <v>464.17072124348647</v>
      </c>
      <c r="R26" s="25">
        <f t="shared" si="1"/>
        <v>682.2845431558007</v>
      </c>
      <c r="S26" s="25">
        <f t="shared" si="2"/>
        <v>387.9847530703208</v>
      </c>
      <c r="T26" s="26">
        <f t="shared" si="4"/>
        <v>2.9331049506312477</v>
      </c>
      <c r="U26" s="26">
        <f t="shared" si="4"/>
        <v>22.817906966553984</v>
      </c>
      <c r="V26" s="26">
        <f t="shared" si="4"/>
        <v>6.714181367657646</v>
      </c>
      <c r="W26" s="26">
        <f t="shared" si="4"/>
        <v>49.27770962312726</v>
      </c>
      <c r="X26" s="26">
        <f t="shared" si="4"/>
        <v>14.634595702710214</v>
      </c>
      <c r="Y26" s="26">
        <f t="shared" si="4"/>
        <v>96.37749861068033</v>
      </c>
      <c r="Z26">
        <v>895.3</v>
      </c>
      <c r="AA26" s="27">
        <f t="shared" si="3"/>
        <v>230.75649053604178</v>
      </c>
      <c r="AB26" s="27">
        <v>341.55</v>
      </c>
      <c r="AC26" s="27">
        <f t="shared" si="9"/>
        <v>88.03180983199496</v>
      </c>
      <c r="AD26" s="27">
        <f t="shared" si="10"/>
        <v>142.72468070404682</v>
      </c>
      <c r="AE26" s="27"/>
      <c r="AF26" s="27"/>
      <c r="AG26" s="27"/>
      <c r="AH26" s="27"/>
      <c r="AI26" s="27"/>
      <c r="AU26">
        <v>115.1</v>
      </c>
      <c r="AV26">
        <v>112.6</v>
      </c>
    </row>
    <row r="27" spans="1:48" ht="12.75">
      <c r="A27" s="3">
        <v>1997</v>
      </c>
      <c r="B27" s="2">
        <v>18</v>
      </c>
      <c r="C27" s="18">
        <v>2993</v>
      </c>
      <c r="D27" s="16">
        <v>802.25</v>
      </c>
      <c r="E27" s="15">
        <v>3817.15</v>
      </c>
      <c r="F27" s="9">
        <v>467.5</v>
      </c>
      <c r="G27" s="18">
        <v>384</v>
      </c>
      <c r="H27" s="4">
        <v>688.36</v>
      </c>
      <c r="I27" s="20">
        <v>688.23</v>
      </c>
      <c r="J27" s="20">
        <v>18.37</v>
      </c>
      <c r="K27" s="20">
        <v>108.41</v>
      </c>
      <c r="L27" s="20">
        <v>30.86</v>
      </c>
      <c r="M27" s="20">
        <v>423.71</v>
      </c>
      <c r="N27" s="20">
        <v>106.88</v>
      </c>
      <c r="O27" s="4">
        <f t="shared" si="8"/>
        <v>688.2299999999999</v>
      </c>
      <c r="P27">
        <v>3560.29</v>
      </c>
      <c r="Q27">
        <f t="shared" si="0"/>
        <v>514.301159137783</v>
      </c>
      <c r="R27" s="25">
        <f t="shared" si="1"/>
        <v>755.9712738166272</v>
      </c>
      <c r="S27" s="25">
        <f t="shared" si="2"/>
        <v>395.9145146996683</v>
      </c>
      <c r="T27" s="26">
        <f t="shared" si="4"/>
        <v>4.639890511196606</v>
      </c>
      <c r="U27" s="26">
        <f t="shared" si="4"/>
        <v>27.382173670050296</v>
      </c>
      <c r="V27" s="26">
        <f t="shared" si="4"/>
        <v>7.7946119311664255</v>
      </c>
      <c r="W27" s="26">
        <f t="shared" si="4"/>
        <v>107.02057749042535</v>
      </c>
      <c r="X27" s="26">
        <f t="shared" si="4"/>
        <v>26.99572661059843</v>
      </c>
      <c r="Y27" s="26">
        <f t="shared" si="4"/>
        <v>173.83298021343708</v>
      </c>
      <c r="Z27">
        <v>1021.39</v>
      </c>
      <c r="AA27" s="27">
        <f t="shared" si="3"/>
        <v>257.98245885852486</v>
      </c>
      <c r="AB27" s="27">
        <v>407.76</v>
      </c>
      <c r="AC27" s="27">
        <f t="shared" si="9"/>
        <v>102.99193004058398</v>
      </c>
      <c r="AD27" s="27">
        <f t="shared" si="10"/>
        <v>154.99052881794088</v>
      </c>
      <c r="AE27" s="27"/>
      <c r="AF27" s="27"/>
      <c r="AG27" s="27"/>
      <c r="AH27" s="27"/>
      <c r="AI27" s="27"/>
      <c r="AU27">
        <v>114.4</v>
      </c>
      <c r="AV27">
        <v>110.8</v>
      </c>
    </row>
    <row r="28" spans="1:48" ht="12.75">
      <c r="A28" s="3">
        <v>1998</v>
      </c>
      <c r="B28" s="2">
        <v>18</v>
      </c>
      <c r="C28" s="3">
        <v>3211.4</v>
      </c>
      <c r="D28" s="3">
        <v>822.49</v>
      </c>
      <c r="E28" s="3">
        <v>4074.04</v>
      </c>
      <c r="F28" s="3">
        <v>457.6</v>
      </c>
      <c r="G28" s="3">
        <v>384.7</v>
      </c>
      <c r="H28" s="4">
        <v>848.59</v>
      </c>
      <c r="I28" s="4">
        <v>838.88</v>
      </c>
      <c r="J28">
        <v>28.95</v>
      </c>
      <c r="K28">
        <v>133.29</v>
      </c>
      <c r="L28">
        <v>32.62</v>
      </c>
      <c r="M28">
        <v>472.94</v>
      </c>
      <c r="N28">
        <v>171.08</v>
      </c>
      <c r="O28" s="4">
        <f t="shared" si="8"/>
        <v>838.88</v>
      </c>
      <c r="P28">
        <v>3603.17</v>
      </c>
      <c r="Q28">
        <f t="shared" si="0"/>
        <v>561.1025646193212</v>
      </c>
      <c r="R28" s="25">
        <f t="shared" si="1"/>
        <v>824.7646597339403</v>
      </c>
      <c r="S28" s="25">
        <f t="shared" si="2"/>
        <v>389.37167858719374</v>
      </c>
      <c r="T28" s="26">
        <f t="shared" si="4"/>
        <v>7.4350553961815935</v>
      </c>
      <c r="U28" s="26">
        <f t="shared" si="4"/>
        <v>34.232073704906554</v>
      </c>
      <c r="V28" s="26">
        <f t="shared" si="4"/>
        <v>8.37759955175971</v>
      </c>
      <c r="W28" s="26">
        <f t="shared" si="4"/>
        <v>121.46235229948613</v>
      </c>
      <c r="X28" s="26">
        <f t="shared" si="4"/>
        <v>43.937453443134615</v>
      </c>
      <c r="Y28" s="26">
        <f t="shared" si="4"/>
        <v>215.4445343954686</v>
      </c>
      <c r="Z28">
        <v>1132.06</v>
      </c>
      <c r="AA28" s="27">
        <f t="shared" si="3"/>
        <v>290.74020075306856</v>
      </c>
      <c r="AB28" s="27">
        <v>415.79</v>
      </c>
      <c r="AC28" s="27">
        <f t="shared" si="9"/>
        <v>106.78485952256804</v>
      </c>
      <c r="AD28" s="27">
        <f t="shared" si="10"/>
        <v>183.95534123050052</v>
      </c>
      <c r="AE28" s="27"/>
      <c r="AF28" s="27"/>
      <c r="AG28" s="27"/>
      <c r="AH28" s="27"/>
      <c r="AI28" s="27"/>
      <c r="AU28">
        <v>110.4</v>
      </c>
      <c r="AV28">
        <v>109.1</v>
      </c>
    </row>
    <row r="29" spans="1:9" ht="12.75">
      <c r="A29" s="3"/>
      <c r="B29" s="3"/>
      <c r="C29" s="3"/>
      <c r="D29" s="3"/>
      <c r="E29" s="3"/>
      <c r="F29" s="3"/>
      <c r="G29" s="6"/>
      <c r="H29" s="4"/>
      <c r="I29" s="4"/>
    </row>
    <row r="30" spans="1:9" ht="12.75">
      <c r="A30" s="3" t="s">
        <v>22</v>
      </c>
      <c r="B30" s="6" t="s">
        <v>23</v>
      </c>
      <c r="C30" s="3"/>
      <c r="D30" s="3"/>
      <c r="E30" s="3"/>
      <c r="F30" s="3"/>
      <c r="G30" s="3"/>
      <c r="H30" s="4"/>
      <c r="I30" s="4"/>
    </row>
    <row r="31" spans="1:9" ht="12.75">
      <c r="A31" s="3"/>
      <c r="B31" s="6" t="s">
        <v>24</v>
      </c>
      <c r="C31" s="3"/>
      <c r="D31" s="3"/>
      <c r="E31" s="3"/>
      <c r="F31" s="3"/>
      <c r="G31" s="7"/>
      <c r="H31" s="4"/>
      <c r="I31" s="4"/>
    </row>
    <row r="32" spans="1:7" ht="12.75">
      <c r="A32" s="3"/>
      <c r="B32" s="6" t="s">
        <v>25</v>
      </c>
      <c r="C32" s="3"/>
      <c r="D32" s="3"/>
      <c r="E32" s="3"/>
      <c r="F32" s="3"/>
      <c r="G32" s="3"/>
    </row>
    <row r="33" spans="1:7" ht="12.75">
      <c r="A33" s="3"/>
      <c r="B33" s="3"/>
      <c r="C33" s="3"/>
      <c r="D33" s="3"/>
      <c r="E33" s="3"/>
      <c r="F33" s="3"/>
      <c r="G33" s="3"/>
    </row>
    <row r="34" spans="1:15" ht="12.75">
      <c r="A34" s="3"/>
      <c r="B34" s="3"/>
      <c r="C34" s="3"/>
      <c r="D34" s="3"/>
      <c r="E34" s="3"/>
      <c r="F34" s="3"/>
      <c r="G34" s="3"/>
      <c r="H34" s="3"/>
      <c r="I34" s="3"/>
      <c r="J34" s="8"/>
      <c r="K34" s="8"/>
      <c r="L34" s="8"/>
      <c r="M34" s="8"/>
      <c r="N34" s="8"/>
      <c r="O34" s="3"/>
    </row>
    <row r="35" spans="1:15" ht="12.75">
      <c r="A35" s="3"/>
      <c r="B35" s="3"/>
      <c r="C35" s="3"/>
      <c r="D35" s="3"/>
      <c r="E35" s="3"/>
      <c r="F35" s="3"/>
      <c r="G35" s="3"/>
      <c r="H35" s="3"/>
      <c r="I35" s="3"/>
      <c r="J35" s="8"/>
      <c r="K35" s="8"/>
      <c r="L35" s="8"/>
      <c r="M35" s="8"/>
      <c r="N35" s="8"/>
      <c r="O35" s="3"/>
    </row>
    <row r="36" spans="1:15" ht="12.75">
      <c r="A36" s="3"/>
      <c r="B36" s="3"/>
      <c r="C36" s="3"/>
      <c r="D36" s="3"/>
      <c r="E36" s="3"/>
      <c r="F36" s="3"/>
      <c r="H36" s="3"/>
      <c r="I36" s="3"/>
      <c r="J36" s="8"/>
      <c r="K36" s="8"/>
      <c r="L36" s="8"/>
      <c r="M36" s="8"/>
      <c r="N36" s="8"/>
      <c r="O36" s="3"/>
    </row>
    <row r="37" spans="1:15" ht="12.75">
      <c r="A37" s="3"/>
      <c r="B37" s="3"/>
      <c r="C37" s="3"/>
      <c r="D37" s="3"/>
      <c r="E37" s="3"/>
      <c r="F37" s="3"/>
      <c r="H37" s="3"/>
      <c r="I37" s="3"/>
      <c r="J37" s="8"/>
      <c r="K37" s="8"/>
      <c r="L37" s="8"/>
      <c r="M37" s="8"/>
      <c r="N37" s="8"/>
      <c r="O37" s="3"/>
    </row>
    <row r="38" spans="1:15" ht="12.75">
      <c r="A38" s="3"/>
      <c r="B38" s="3"/>
      <c r="C38" s="3"/>
      <c r="D38" s="3"/>
      <c r="E38" s="3"/>
      <c r="F38" s="3"/>
      <c r="H38" s="3"/>
      <c r="I38" s="3"/>
      <c r="J38" s="8"/>
      <c r="K38" s="8"/>
      <c r="L38" s="8"/>
      <c r="M38" s="8"/>
      <c r="N38" s="8"/>
      <c r="O38" s="3"/>
    </row>
    <row r="39" spans="1:15" ht="12.75">
      <c r="A39" s="3"/>
      <c r="B39" s="3"/>
      <c r="C39" s="3"/>
      <c r="D39" s="3"/>
      <c r="E39" s="3"/>
      <c r="F39" s="3"/>
      <c r="H39" s="3"/>
      <c r="I39" s="3"/>
      <c r="J39" s="8"/>
      <c r="K39" s="8"/>
      <c r="L39" s="8"/>
      <c r="M39" s="8"/>
      <c r="N39" s="8"/>
      <c r="O39" s="3"/>
    </row>
    <row r="40" spans="1:15" ht="12.75">
      <c r="A40" s="3"/>
      <c r="B40" s="3"/>
      <c r="C40" s="3"/>
      <c r="D40" s="3"/>
      <c r="E40" s="3"/>
      <c r="F40" s="3"/>
      <c r="G40" s="3"/>
      <c r="H40" s="3"/>
      <c r="I40" s="3"/>
      <c r="J40" s="8"/>
      <c r="K40" s="8"/>
      <c r="L40" s="8"/>
      <c r="M40" s="8"/>
      <c r="N40" s="8"/>
      <c r="O40" s="3"/>
    </row>
    <row r="41" spans="1:15" ht="12.75">
      <c r="A41" s="3"/>
      <c r="B41" s="3"/>
      <c r="C41" s="3"/>
      <c r="D41" s="3"/>
      <c r="E41" s="3"/>
      <c r="F41" s="3"/>
      <c r="G41" s="3"/>
      <c r="H41" s="3"/>
      <c r="I41" s="3"/>
      <c r="J41" s="8"/>
      <c r="K41" s="8"/>
      <c r="L41" s="8"/>
      <c r="M41" s="8"/>
      <c r="N41" s="8"/>
      <c r="O41" s="3"/>
    </row>
    <row r="42" spans="1:15" ht="12.75">
      <c r="A42" s="3"/>
      <c r="B42" s="3"/>
      <c r="C42" s="3"/>
      <c r="D42" s="3"/>
      <c r="E42" s="3"/>
      <c r="F42" s="3"/>
      <c r="G42" s="3"/>
      <c r="H42" s="3"/>
      <c r="I42" s="3"/>
      <c r="J42" s="8"/>
      <c r="K42" s="8"/>
      <c r="L42" s="8"/>
      <c r="M42" s="8"/>
      <c r="N42" s="8"/>
      <c r="O42" s="3"/>
    </row>
    <row r="43" spans="1:15" ht="12.75">
      <c r="A43" s="3"/>
      <c r="B43" s="3"/>
      <c r="C43" s="3"/>
      <c r="D43" s="3"/>
      <c r="E43" s="3"/>
      <c r="F43" s="3"/>
      <c r="G43" s="3"/>
      <c r="H43" s="3"/>
      <c r="I43" s="3"/>
      <c r="J43" s="8"/>
      <c r="K43" s="8"/>
      <c r="L43" s="8"/>
      <c r="M43" s="8"/>
      <c r="N43" s="8"/>
      <c r="O43" s="3"/>
    </row>
    <row r="44" spans="1:15" ht="12.75">
      <c r="A44" s="3"/>
      <c r="B44" s="3"/>
      <c r="C44" s="3"/>
      <c r="D44" s="3"/>
      <c r="E44" s="3"/>
      <c r="F44" s="3"/>
      <c r="G44" s="3"/>
      <c r="H44" s="3"/>
      <c r="I44" s="3"/>
      <c r="J44" s="8"/>
      <c r="K44" s="8"/>
      <c r="L44" s="8"/>
      <c r="M44" s="8"/>
      <c r="N44" s="8"/>
      <c r="O44" s="3"/>
    </row>
    <row r="45" spans="1:15" ht="12.75">
      <c r="A45" s="3"/>
      <c r="B45" s="3"/>
      <c r="C45" s="3"/>
      <c r="D45" s="3"/>
      <c r="E45" s="3"/>
      <c r="F45" s="3"/>
      <c r="G45" s="3"/>
      <c r="H45" s="3"/>
      <c r="I45" s="3"/>
      <c r="J45" s="8"/>
      <c r="K45" s="8"/>
      <c r="L45" s="8"/>
      <c r="M45" s="8"/>
      <c r="N45" s="8"/>
      <c r="O45" s="3"/>
    </row>
    <row r="46" spans="1:15" ht="12.75">
      <c r="A46" s="3"/>
      <c r="B46" s="3"/>
      <c r="C46" s="3"/>
      <c r="D46" s="3"/>
      <c r="E46" s="3"/>
      <c r="F46" s="3"/>
      <c r="G46" s="3"/>
      <c r="H46" s="3"/>
      <c r="I46" s="3"/>
      <c r="J46" s="8"/>
      <c r="K46" s="8"/>
      <c r="L46" s="8"/>
      <c r="M46" s="8"/>
      <c r="N46" s="8"/>
      <c r="O46" s="3"/>
    </row>
    <row r="47" spans="1:13" ht="12.75">
      <c r="A47" s="3"/>
      <c r="B47" s="3"/>
      <c r="C47" s="3"/>
      <c r="D47" s="3"/>
      <c r="E47" s="3"/>
      <c r="F47" s="3"/>
      <c r="G47" s="3"/>
      <c r="H47" s="5"/>
      <c r="I47" s="5"/>
      <c r="J47" s="4"/>
      <c r="K47" s="4"/>
      <c r="L47" s="4"/>
      <c r="M47" s="4"/>
    </row>
    <row r="48" spans="1:13" ht="12.75">
      <c r="A48" s="3"/>
      <c r="B48" s="3"/>
      <c r="C48" s="3"/>
      <c r="D48" s="3"/>
      <c r="E48" s="3"/>
      <c r="F48" s="3"/>
      <c r="G48" s="3"/>
      <c r="H48" s="5"/>
      <c r="I48" s="5"/>
      <c r="J48" s="4"/>
      <c r="K48" s="4"/>
      <c r="L48" s="4"/>
      <c r="M48" s="4"/>
    </row>
    <row r="49" spans="1:14" ht="12.75">
      <c r="A49" s="3"/>
      <c r="B49" s="6"/>
      <c r="C49" s="3"/>
      <c r="D49" s="3"/>
      <c r="E49" s="3"/>
      <c r="F49" s="3"/>
      <c r="G49" s="6"/>
      <c r="H49" s="5"/>
      <c r="I49" s="5"/>
      <c r="J49" s="4"/>
      <c r="K49" s="4"/>
      <c r="L49" s="4"/>
      <c r="M49" s="4"/>
      <c r="N49" s="6"/>
    </row>
    <row r="50" spans="1:13" ht="12.75">
      <c r="A50" s="3"/>
      <c r="B50" s="6"/>
      <c r="C50" s="3"/>
      <c r="D50" s="3"/>
      <c r="E50" s="3"/>
      <c r="F50" s="3"/>
      <c r="G50" s="6"/>
      <c r="H50" s="5"/>
      <c r="I50" s="5"/>
      <c r="J50" s="4"/>
      <c r="K50" s="4"/>
      <c r="L50" s="4"/>
      <c r="M50" s="4"/>
    </row>
    <row r="51" spans="1:13" ht="12.75">
      <c r="A51" s="3"/>
      <c r="B51" s="6"/>
      <c r="C51" s="3"/>
      <c r="D51" s="3"/>
      <c r="E51" s="3"/>
      <c r="F51" s="3"/>
      <c r="G51" s="6"/>
      <c r="H51" s="5"/>
      <c r="I51" s="5"/>
      <c r="J51" s="4"/>
      <c r="K51" s="4"/>
      <c r="L51" s="4"/>
      <c r="M51" s="4"/>
    </row>
    <row r="52" spans="1:13" ht="12.75">
      <c r="A52" s="3"/>
      <c r="B52" s="3"/>
      <c r="C52" s="3"/>
      <c r="D52" s="3"/>
      <c r="E52" s="3"/>
      <c r="F52" s="3"/>
      <c r="G52" s="3"/>
      <c r="H52" s="5"/>
      <c r="I52" s="5"/>
      <c r="J52" s="4"/>
      <c r="K52" s="4"/>
      <c r="L52" s="4"/>
      <c r="M52" s="4"/>
    </row>
    <row r="53" spans="1:13" ht="12.75">
      <c r="A53" s="3"/>
      <c r="B53" s="3"/>
      <c r="C53" s="3"/>
      <c r="D53" s="3"/>
      <c r="E53" s="3"/>
      <c r="F53" s="3"/>
      <c r="G53" s="3"/>
      <c r="H53" s="5"/>
      <c r="I53" s="5"/>
      <c r="J53" s="4"/>
      <c r="K53" s="4"/>
      <c r="L53" s="4"/>
      <c r="M53" s="4"/>
    </row>
    <row r="54" spans="1:13" ht="12.75">
      <c r="A54" s="3"/>
      <c r="B54" s="3"/>
      <c r="C54" s="3"/>
      <c r="D54" s="3"/>
      <c r="E54" s="3"/>
      <c r="F54" s="3"/>
      <c r="G54" s="3"/>
      <c r="H54" s="5"/>
      <c r="I54" s="5"/>
      <c r="J54" s="4"/>
      <c r="K54" s="4"/>
      <c r="L54" s="4"/>
      <c r="M54" s="4"/>
    </row>
    <row r="55" spans="1:13" ht="12.75">
      <c r="A55" s="3"/>
      <c r="B55" s="3"/>
      <c r="C55" s="3"/>
      <c r="D55" s="3"/>
      <c r="E55" s="3"/>
      <c r="F55" s="3"/>
      <c r="G55" s="3"/>
      <c r="H55" s="5"/>
      <c r="I55" s="5"/>
      <c r="J55" s="4"/>
      <c r="K55" s="4"/>
      <c r="L55" s="4"/>
      <c r="M55" s="4"/>
    </row>
    <row r="56" spans="1:13" ht="12.75">
      <c r="A56" s="3"/>
      <c r="B56" s="3"/>
      <c r="C56" s="3"/>
      <c r="D56" s="3"/>
      <c r="E56" s="3"/>
      <c r="F56" s="3"/>
      <c r="G56" s="3"/>
      <c r="H56" s="5"/>
      <c r="I56" s="5"/>
      <c r="J56" s="4"/>
      <c r="K56" s="4"/>
      <c r="L56" s="4"/>
      <c r="M56" s="4"/>
    </row>
    <row r="57" spans="1:13" ht="12.75">
      <c r="A57" s="3"/>
      <c r="B57" s="3"/>
      <c r="C57" s="3"/>
      <c r="D57" s="3"/>
      <c r="E57" s="3"/>
      <c r="F57" s="3"/>
      <c r="G57" s="3"/>
      <c r="H57" s="5"/>
      <c r="I57" s="5"/>
      <c r="J57" s="4"/>
      <c r="K57" s="4"/>
      <c r="L57" s="4"/>
      <c r="M57" s="4"/>
    </row>
    <row r="58" spans="1:13" ht="12.75">
      <c r="A58" s="3"/>
      <c r="B58" s="3"/>
      <c r="C58" s="3"/>
      <c r="D58" s="3"/>
      <c r="E58" s="3"/>
      <c r="F58" s="3"/>
      <c r="G58" s="3"/>
      <c r="H58" s="5"/>
      <c r="I58" s="5"/>
      <c r="J58" s="4"/>
      <c r="K58" s="4"/>
      <c r="L58" s="4"/>
      <c r="M58" s="4"/>
    </row>
    <row r="59" spans="1:13" ht="12.75">
      <c r="A59" s="3"/>
      <c r="B59" s="3"/>
      <c r="C59" s="3"/>
      <c r="D59" s="3"/>
      <c r="E59" s="3"/>
      <c r="F59" s="3"/>
      <c r="G59" s="3"/>
      <c r="H59" s="5"/>
      <c r="I59" s="5"/>
      <c r="J59" s="4"/>
      <c r="K59" s="4"/>
      <c r="L59" s="4"/>
      <c r="M59" s="4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University of Hong Kong</dc:creator>
  <cp:keywords/>
  <dc:description/>
  <cp:lastModifiedBy>EF</cp:lastModifiedBy>
  <dcterms:created xsi:type="dcterms:W3CDTF">2002-03-12T12:45:36Z</dcterms:created>
  <dcterms:modified xsi:type="dcterms:W3CDTF">2005-08-16T08:10:28Z</dcterms:modified>
  <cp:category/>
  <cp:version/>
  <cp:contentType/>
  <cp:contentStatus/>
</cp:coreProperties>
</file>